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910" windowHeight="8670" firstSheet="2" activeTab="2"/>
  </bookViews>
  <sheets>
    <sheet name="на 1.01.12" sheetId="1" state="hidden" r:id="rId1"/>
    <sheet name="для БГД" sheetId="2" state="hidden" r:id="rId2"/>
    <sheet name="для печати на 1.01.2024г" sheetId="3" r:id="rId3"/>
    <sheet name="Лист1" sheetId="4" r:id="rId4"/>
  </sheets>
  <definedNames>
    <definedName name="_xlnm.Print_Titles" localSheetId="1">'для БГД'!$2:$3</definedName>
    <definedName name="_xlnm.Print_Titles" localSheetId="2">'для печати на 1.01.2024г'!$2:$3</definedName>
    <definedName name="_xlnm.Print_Titles" localSheetId="0">'на 1.01.12'!$2:$3</definedName>
    <definedName name="_xlnm.Print_Area" localSheetId="2">'для печати на 1.01.2024г'!$A$1:$E$110</definedName>
    <definedName name="_xlnm.Print_Area" localSheetId="0">'на 1.01.12'!$A$1:$J$105</definedName>
  </definedNames>
  <calcPr fullCalcOnLoad="1"/>
</workbook>
</file>

<file path=xl/sharedStrings.xml><?xml version="1.0" encoding="utf-8"?>
<sst xmlns="http://schemas.openxmlformats.org/spreadsheetml/2006/main" count="465" uniqueCount="97">
  <si>
    <t>естест-венный</t>
  </si>
  <si>
    <t>мигра-ционный</t>
  </si>
  <si>
    <t>Самарская область</t>
  </si>
  <si>
    <t>городское население</t>
  </si>
  <si>
    <t xml:space="preserve">    г. Самара</t>
  </si>
  <si>
    <t>городские районы:</t>
  </si>
  <si>
    <t xml:space="preserve">         Железнодорожный</t>
  </si>
  <si>
    <t xml:space="preserve">         Кировский</t>
  </si>
  <si>
    <t xml:space="preserve">         Красноглинский</t>
  </si>
  <si>
    <t xml:space="preserve">         Куйбышевский</t>
  </si>
  <si>
    <t xml:space="preserve">         Ленинский</t>
  </si>
  <si>
    <t xml:space="preserve">         Октябрьский</t>
  </si>
  <si>
    <t xml:space="preserve">         Промышленный</t>
  </si>
  <si>
    <t xml:space="preserve">         Самарский</t>
  </si>
  <si>
    <t xml:space="preserve">         Советский</t>
  </si>
  <si>
    <t>в том числе:</t>
  </si>
  <si>
    <t xml:space="preserve">    г. Жигулевск</t>
  </si>
  <si>
    <t xml:space="preserve">    г. Кинель</t>
  </si>
  <si>
    <t xml:space="preserve">    пгт Алексеевка</t>
  </si>
  <si>
    <t xml:space="preserve">    пгт. Усть-Кинельский</t>
  </si>
  <si>
    <t xml:space="preserve">    г. Тольятти</t>
  </si>
  <si>
    <t xml:space="preserve">        Автозаводский</t>
  </si>
  <si>
    <t xml:space="preserve">        Комсомольский</t>
  </si>
  <si>
    <t xml:space="preserve">        Центральный</t>
  </si>
  <si>
    <t>Алексеевский район</t>
  </si>
  <si>
    <t>Безенчукский район</t>
  </si>
  <si>
    <t xml:space="preserve">    пгт. Безенчук</t>
  </si>
  <si>
    <t xml:space="preserve">    пгт. Осинки</t>
  </si>
  <si>
    <t>Богатовский район</t>
  </si>
  <si>
    <t>Большеглушицкий район</t>
  </si>
  <si>
    <t>Большечерниговский район</t>
  </si>
  <si>
    <t>Борский район</t>
  </si>
  <si>
    <t>Волжский район</t>
  </si>
  <si>
    <t xml:space="preserve">    пгт. Петра Дубрава</t>
  </si>
  <si>
    <t xml:space="preserve">    пгт. Рощинский</t>
  </si>
  <si>
    <t xml:space="preserve">    пгт. Смышляевка</t>
  </si>
  <si>
    <t xml:space="preserve">    пгт. Стройкерамика</t>
  </si>
  <si>
    <t>Елховский район</t>
  </si>
  <si>
    <t>Исаклинский район</t>
  </si>
  <si>
    <t>Камышлинский район</t>
  </si>
  <si>
    <t>Кинельский район</t>
  </si>
  <si>
    <t>Кинель-Черкасский район</t>
  </si>
  <si>
    <t>Клявлинский район</t>
  </si>
  <si>
    <t>Кошкинский район</t>
  </si>
  <si>
    <t>Красноармейский район</t>
  </si>
  <si>
    <t>Красноярский район</t>
  </si>
  <si>
    <t xml:space="preserve">    пгт. Волжский</t>
  </si>
  <si>
    <t xml:space="preserve">    пгт. Мирный</t>
  </si>
  <si>
    <t xml:space="preserve">    пгт. Новосемейкино</t>
  </si>
  <si>
    <t>Нефтегорский район</t>
  </si>
  <si>
    <t xml:space="preserve">    г. Нефтегорск</t>
  </si>
  <si>
    <t>Пестравский район</t>
  </si>
  <si>
    <t>Похвистневский район</t>
  </si>
  <si>
    <t>Приволжский район</t>
  </si>
  <si>
    <t>Сергиевский район</t>
  </si>
  <si>
    <t xml:space="preserve">    пгт. Суходол</t>
  </si>
  <si>
    <t>Ставропольский район</t>
  </si>
  <si>
    <t>Сызранский район</t>
  </si>
  <si>
    <t xml:space="preserve">    пгт. Балашейка</t>
  </si>
  <si>
    <t xml:space="preserve">    пгт Междуреченск</t>
  </si>
  <si>
    <t>Хворостянский район</t>
  </si>
  <si>
    <t>Челно-Вершинский район</t>
  </si>
  <si>
    <t>Шенталинский район</t>
  </si>
  <si>
    <t>Шигонский район</t>
  </si>
  <si>
    <t xml:space="preserve">г.о. Самара </t>
  </si>
  <si>
    <t>сельское население</t>
  </si>
  <si>
    <t xml:space="preserve">г.о. Жигулевск </t>
  </si>
  <si>
    <t>г.о. Кинель</t>
  </si>
  <si>
    <t xml:space="preserve">г.о. Новокуйбышевск </t>
  </si>
  <si>
    <t>г.о. Октябрьск</t>
  </si>
  <si>
    <t>г.о. Отрадный</t>
  </si>
  <si>
    <t xml:space="preserve">г.о. Похвистнево </t>
  </si>
  <si>
    <t xml:space="preserve">г.о. Сызрань </t>
  </si>
  <si>
    <t xml:space="preserve">г.о. Тольятти </t>
  </si>
  <si>
    <t xml:space="preserve">г.о. Чапаевск </t>
  </si>
  <si>
    <t>чел.</t>
  </si>
  <si>
    <t>тыс. чел.</t>
  </si>
  <si>
    <t>численность населения на 1.01.2012г.</t>
  </si>
  <si>
    <t>прирост, убыль (-) населения за 2012г., человек</t>
  </si>
  <si>
    <t>Общий прирост за 2012г., человек</t>
  </si>
  <si>
    <t>Численность населения                на 1.01. 2013г.</t>
  </si>
  <si>
    <t>Среднегодовая численность за 2012 год</t>
  </si>
  <si>
    <t>11.03.2013г. Неутвержденная численность постоянного населения Самарской области          (на 01.01.2013г. и среднегодовая за 2012г.)</t>
  </si>
  <si>
    <t>Городские округа Самарской области</t>
  </si>
  <si>
    <t>Муниципальные районы Самарской области</t>
  </si>
  <si>
    <r>
      <t>Численность постоянного населения Самарской области                       (на 01.01.2013г. и среднегодовая за 2012г.)</t>
    </r>
    <r>
      <rPr>
        <i/>
        <sz val="10"/>
        <rFont val="Arial Cyr"/>
        <family val="0"/>
      </rPr>
      <t xml:space="preserve">                  </t>
    </r>
  </si>
  <si>
    <t>СРЕДН.</t>
  </si>
  <si>
    <t>*) Незначительные расхождения между итогом и суммой слагаемых объясняются округлением данных.</t>
  </si>
  <si>
    <t>Численность населения                на 1.01. 2023г.</t>
  </si>
  <si>
    <t>числ на 1.01.22</t>
  </si>
  <si>
    <t>тыс. чел.*</t>
  </si>
  <si>
    <t>Утвержденная численность постоянного населения Самарской области 
 (на 01.01.2024г. и среднегодовая за 2023г.)  с учетом ВПН-2020</t>
  </si>
  <si>
    <t>Общий прирост за 2023г., человек</t>
  </si>
  <si>
    <t>прирост, убыль (-) населения за 2023г., человек</t>
  </si>
  <si>
    <t>Численность населения                на 1.01. 2024г.</t>
  </si>
  <si>
    <t xml:space="preserve"> Среднегодовая численность за 2023 год</t>
  </si>
  <si>
    <t xml:space="preserve">Численность постоянного населения Самарской области 
 (на 01.01.2024г. и среднегодовая за 2023г.) 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</si>
</sst>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[=0]&quot;-&quot;;General"/>
    <numFmt numFmtId="176" formatCode="[&lt;1]&quot;-&quot;;General"/>
    <numFmt numFmtId="177" formatCode="0&quot;     &quot;"/>
    <numFmt numFmtId="178" formatCode="[=0]&quot; -           &quot;;General"/>
    <numFmt numFmtId="179" formatCode="0.0&quot;     &quot;"/>
    <numFmt numFmtId="180" formatCode="0.0&quot;   &quot;"/>
    <numFmt numFmtId="181" formatCode="[=0]&quot;-&quot;;0.0"/>
    <numFmt numFmtId="182" formatCode="0.0&quot; &quot;"/>
    <numFmt numFmtId="183" formatCode="[=0]&quot; -   &quot;;General"/>
    <numFmt numFmtId="184" formatCode="0&quot;  &quot;"/>
    <numFmt numFmtId="185" formatCode="0&quot;    &quot;"/>
    <numFmt numFmtId="186" formatCode="0.000"/>
    <numFmt numFmtId="187" formatCode="\M\o\n\t\h\ \D.\y\y\y\y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b/>
      <sz val="10"/>
      <name val="Arial Narrow"/>
      <family val="2"/>
    </font>
    <font>
      <i/>
      <sz val="10"/>
      <name val="Arial Cyr"/>
      <family val="0"/>
    </font>
    <font>
      <b/>
      <sz val="9"/>
      <name val="Arial Cyr"/>
      <family val="0"/>
    </font>
    <font>
      <b/>
      <sz val="9"/>
      <name val="Arial"/>
      <family val="2"/>
    </font>
    <font>
      <sz val="9"/>
      <name val="Arial Cyr"/>
      <family val="0"/>
    </font>
    <font>
      <sz val="10"/>
      <name val="Courier New Cyr"/>
      <family val="0"/>
    </font>
    <font>
      <b/>
      <sz val="9"/>
      <name val="Times New Roman"/>
      <family val="1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"/>
      <family val="2"/>
    </font>
    <font>
      <sz val="10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b/>
      <i/>
      <sz val="10"/>
      <color rgb="FFFF0000"/>
      <name val="Arial"/>
      <family val="2"/>
    </font>
    <font>
      <sz val="10"/>
      <color theme="1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0" borderId="0">
      <alignment/>
      <protection locked="0"/>
    </xf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4" fillId="0" borderId="0">
      <alignment/>
      <protection locked="0"/>
    </xf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7" fontId="34" fillId="0" borderId="0">
      <alignment/>
      <protection locked="0"/>
    </xf>
    <xf numFmtId="0" fontId="34" fillId="0" borderId="0">
      <alignment/>
      <protection locked="0"/>
    </xf>
    <xf numFmtId="0" fontId="35" fillId="0" borderId="0">
      <alignment/>
      <protection locked="0"/>
    </xf>
    <xf numFmtId="0" fontId="35" fillId="0" borderId="0">
      <alignment/>
      <protection locked="0"/>
    </xf>
    <xf numFmtId="0" fontId="32" fillId="0" borderId="0">
      <alignment/>
      <protection/>
    </xf>
    <xf numFmtId="0" fontId="43" fillId="0" borderId="0">
      <alignment/>
      <protection locked="0"/>
    </xf>
    <xf numFmtId="0" fontId="34" fillId="0" borderId="0">
      <alignment/>
      <protection locked="0"/>
    </xf>
    <xf numFmtId="0" fontId="34" fillId="0" borderId="1">
      <alignment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4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2" fillId="0" borderId="11" xfId="67" applyFont="1" applyFill="1" applyBorder="1">
      <alignment/>
      <protection/>
    </xf>
    <xf numFmtId="0" fontId="22" fillId="0" borderId="11" xfId="84" applyFont="1" applyFill="1" applyBorder="1">
      <alignment/>
      <protection/>
    </xf>
    <xf numFmtId="0" fontId="22" fillId="0" borderId="0" xfId="0" applyFont="1" applyFill="1" applyAlignment="1">
      <alignment/>
    </xf>
    <xf numFmtId="0" fontId="21" fillId="0" borderId="11" xfId="84" applyFont="1" applyFill="1" applyBorder="1">
      <alignment/>
      <protection/>
    </xf>
    <xf numFmtId="0" fontId="22" fillId="24" borderId="11" xfId="84" applyFont="1" applyFill="1" applyBorder="1">
      <alignment/>
      <protection/>
    </xf>
    <xf numFmtId="0" fontId="21" fillId="24" borderId="11" xfId="84" applyFont="1" applyFill="1" applyBorder="1">
      <alignment/>
      <protection/>
    </xf>
    <xf numFmtId="0" fontId="22" fillId="24" borderId="11" xfId="0" applyFont="1" applyFill="1" applyBorder="1" applyAlignment="1">
      <alignment/>
    </xf>
    <xf numFmtId="1" fontId="23" fillId="24" borderId="11" xfId="67" applyNumberFormat="1" applyFont="1" applyFill="1" applyBorder="1">
      <alignment/>
      <protection/>
    </xf>
    <xf numFmtId="0" fontId="21" fillId="24" borderId="11" xfId="67" applyFont="1" applyFill="1" applyBorder="1">
      <alignment/>
      <protection/>
    </xf>
    <xf numFmtId="0" fontId="25" fillId="24" borderId="0" xfId="0" applyFont="1" applyFill="1" applyAlignment="1">
      <alignment/>
    </xf>
    <xf numFmtId="0" fontId="20" fillId="0" borderId="11" xfId="67" applyFont="1" applyFill="1" applyBorder="1">
      <alignment/>
      <protection/>
    </xf>
    <xf numFmtId="0" fontId="0" fillId="0" borderId="11" xfId="67" applyFont="1" applyFill="1" applyBorder="1">
      <alignment/>
      <protection/>
    </xf>
    <xf numFmtId="174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174" fontId="21" fillId="24" borderId="11" xfId="84" applyNumberFormat="1" applyFont="1" applyFill="1" applyBorder="1">
      <alignment/>
      <protection/>
    </xf>
    <xf numFmtId="1" fontId="21" fillId="24" borderId="11" xfId="84" applyNumberFormat="1" applyFont="1" applyFill="1" applyBorder="1">
      <alignment/>
      <protection/>
    </xf>
    <xf numFmtId="174" fontId="21" fillId="0" borderId="11" xfId="84" applyNumberFormat="1" applyFont="1" applyFill="1" applyBorder="1">
      <alignment/>
      <protection/>
    </xf>
    <xf numFmtId="174" fontId="22" fillId="0" borderId="11" xfId="84" applyNumberFormat="1" applyFont="1" applyFill="1" applyBorder="1">
      <alignment/>
      <protection/>
    </xf>
    <xf numFmtId="1" fontId="21" fillId="0" borderId="11" xfId="84" applyNumberFormat="1" applyFont="1" applyFill="1" applyBorder="1">
      <alignment/>
      <protection/>
    </xf>
    <xf numFmtId="0" fontId="25" fillId="24" borderId="11" xfId="67" applyFont="1" applyFill="1" applyBorder="1">
      <alignment/>
      <protection/>
    </xf>
    <xf numFmtId="174" fontId="25" fillId="24" borderId="11" xfId="0" applyNumberFormat="1" applyFont="1" applyFill="1" applyBorder="1" applyAlignment="1">
      <alignment/>
    </xf>
    <xf numFmtId="0" fontId="25" fillId="24" borderId="11" xfId="0" applyFont="1" applyFill="1" applyBorder="1" applyAlignment="1">
      <alignment/>
    </xf>
    <xf numFmtId="1" fontId="0" fillId="0" borderId="11" xfId="0" applyNumberFormat="1" applyFont="1" applyFill="1" applyBorder="1" applyAlignment="1">
      <alignment/>
    </xf>
    <xf numFmtId="0" fontId="0" fillId="0" borderId="0" xfId="67" applyFont="1" applyFill="1" applyBorder="1">
      <alignment/>
      <protection/>
    </xf>
    <xf numFmtId="0" fontId="22" fillId="0" borderId="0" xfId="84" applyFont="1" applyFill="1" applyBorder="1">
      <alignment/>
      <protection/>
    </xf>
    <xf numFmtId="174" fontId="0" fillId="0" borderId="0" xfId="0" applyNumberFormat="1" applyFont="1" applyFill="1" applyBorder="1" applyAlignment="1">
      <alignment/>
    </xf>
    <xf numFmtId="0" fontId="22" fillId="0" borderId="0" xfId="67" applyFont="1" applyFill="1" applyBorder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1" fillId="0" borderId="11" xfId="67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27" fillId="24" borderId="11" xfId="67" applyFont="1" applyFill="1" applyBorder="1">
      <alignment/>
      <protection/>
    </xf>
    <xf numFmtId="174" fontId="0" fillId="0" borderId="0" xfId="0" applyNumberFormat="1" applyFont="1" applyFill="1" applyAlignment="1">
      <alignment/>
    </xf>
    <xf numFmtId="1" fontId="0" fillId="24" borderId="11" xfId="0" applyNumberFormat="1" applyFont="1" applyFill="1" applyBorder="1" applyAlignment="1">
      <alignment/>
    </xf>
    <xf numFmtId="0" fontId="46" fillId="0" borderId="11" xfId="84" applyFont="1" applyFill="1" applyBorder="1">
      <alignment/>
      <protection/>
    </xf>
    <xf numFmtId="0" fontId="47" fillId="24" borderId="11" xfId="84" applyFont="1" applyFill="1" applyBorder="1">
      <alignment/>
      <protection/>
    </xf>
    <xf numFmtId="174" fontId="48" fillId="0" borderId="11" xfId="0" applyNumberFormat="1" applyFont="1" applyFill="1" applyBorder="1" applyAlignment="1">
      <alignment/>
    </xf>
    <xf numFmtId="174" fontId="0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74" fontId="49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21" fillId="25" borderId="11" xfId="84" applyFont="1" applyFill="1" applyBorder="1">
      <alignment/>
      <protection/>
    </xf>
    <xf numFmtId="0" fontId="22" fillId="25" borderId="11" xfId="84" applyFont="1" applyFill="1" applyBorder="1">
      <alignment/>
      <protection/>
    </xf>
    <xf numFmtId="174" fontId="21" fillId="25" borderId="11" xfId="84" applyNumberFormat="1" applyFont="1" applyFill="1" applyBorder="1">
      <alignment/>
      <protection/>
    </xf>
    <xf numFmtId="1" fontId="22" fillId="0" borderId="11" xfId="84" applyNumberFormat="1" applyFont="1" applyFill="1" applyBorder="1">
      <alignment/>
      <protection/>
    </xf>
    <xf numFmtId="0" fontId="20" fillId="25" borderId="11" xfId="67" applyFont="1" applyFill="1" applyBorder="1">
      <alignment/>
      <protection/>
    </xf>
    <xf numFmtId="1" fontId="21" fillId="25" borderId="11" xfId="84" applyNumberFormat="1" applyFont="1" applyFill="1" applyBorder="1">
      <alignment/>
      <protection/>
    </xf>
    <xf numFmtId="0" fontId="25" fillId="25" borderId="11" xfId="67" applyFont="1" applyFill="1" applyBorder="1">
      <alignment/>
      <protection/>
    </xf>
    <xf numFmtId="0" fontId="25" fillId="25" borderId="0" xfId="0" applyFont="1" applyFill="1" applyAlignment="1">
      <alignment/>
    </xf>
    <xf numFmtId="174" fontId="22" fillId="25" borderId="11" xfId="84" applyNumberFormat="1" applyFont="1" applyFill="1" applyBorder="1">
      <alignment/>
      <protection/>
    </xf>
    <xf numFmtId="0" fontId="22" fillId="25" borderId="11" xfId="0" applyFont="1" applyFill="1" applyBorder="1" applyAlignment="1">
      <alignment/>
    </xf>
    <xf numFmtId="0" fontId="22" fillId="25" borderId="11" xfId="67" applyFont="1" applyFill="1" applyBorder="1">
      <alignment/>
      <protection/>
    </xf>
    <xf numFmtId="0" fontId="27" fillId="25" borderId="11" xfId="67" applyFont="1" applyFill="1" applyBorder="1">
      <alignment/>
      <protection/>
    </xf>
    <xf numFmtId="174" fontId="25" fillId="25" borderId="11" xfId="0" applyNumberFormat="1" applyFont="1" applyFill="1" applyBorder="1" applyAlignment="1">
      <alignment/>
    </xf>
    <xf numFmtId="0" fontId="21" fillId="25" borderId="11" xfId="67" applyFont="1" applyFill="1" applyBorder="1">
      <alignment/>
      <protection/>
    </xf>
    <xf numFmtId="0" fontId="25" fillId="25" borderId="11" xfId="0" applyFont="1" applyFill="1" applyBorder="1" applyAlignment="1">
      <alignment/>
    </xf>
    <xf numFmtId="174" fontId="0" fillId="25" borderId="11" xfId="0" applyNumberFormat="1" applyFont="1" applyFill="1" applyBorder="1" applyAlignment="1">
      <alignment/>
    </xf>
    <xf numFmtId="0" fontId="22" fillId="25" borderId="0" xfId="0" applyFont="1" applyFill="1" applyAlignment="1">
      <alignment/>
    </xf>
    <xf numFmtId="0" fontId="0" fillId="25" borderId="0" xfId="0" applyFont="1" applyFill="1" applyAlignment="1">
      <alignment/>
    </xf>
    <xf numFmtId="0" fontId="0" fillId="25" borderId="0" xfId="0" applyFont="1" applyFill="1" applyAlignment="1">
      <alignment horizontal="center" vertical="center"/>
    </xf>
    <xf numFmtId="0" fontId="0" fillId="25" borderId="11" xfId="67" applyFont="1" applyFill="1" applyBorder="1">
      <alignment/>
      <protection/>
    </xf>
    <xf numFmtId="0" fontId="0" fillId="25" borderId="11" xfId="0" applyFont="1" applyFill="1" applyBorder="1" applyAlignment="1">
      <alignment/>
    </xf>
    <xf numFmtId="1" fontId="22" fillId="25" borderId="11" xfId="67" applyNumberFormat="1" applyFont="1" applyFill="1" applyBorder="1">
      <alignment/>
      <protection/>
    </xf>
    <xf numFmtId="1" fontId="0" fillId="25" borderId="11" xfId="0" applyNumberFormat="1" applyFont="1" applyFill="1" applyBorder="1" applyAlignment="1">
      <alignment/>
    </xf>
    <xf numFmtId="174" fontId="0" fillId="25" borderId="0" xfId="0" applyNumberFormat="1" applyFont="1" applyFill="1" applyAlignment="1">
      <alignment/>
    </xf>
    <xf numFmtId="0" fontId="30" fillId="25" borderId="11" xfId="67" applyFont="1" applyFill="1" applyBorder="1" applyAlignment="1">
      <alignment horizontal="center" vertical="center" wrapText="1"/>
      <protection/>
    </xf>
    <xf numFmtId="174" fontId="22" fillId="0" borderId="11" xfId="0" applyNumberFormat="1" applyFont="1" applyFill="1" applyBorder="1" applyAlignment="1">
      <alignment/>
    </xf>
    <xf numFmtId="1" fontId="22" fillId="0" borderId="11" xfId="0" applyNumberFormat="1" applyFont="1" applyFill="1" applyBorder="1" applyAlignment="1">
      <alignment/>
    </xf>
    <xf numFmtId="0" fontId="22" fillId="26" borderId="11" xfId="84" applyFont="1" applyFill="1" applyBorder="1">
      <alignment/>
      <protection/>
    </xf>
    <xf numFmtId="174" fontId="47" fillId="0" borderId="11" xfId="84" applyNumberFormat="1" applyFont="1" applyFill="1" applyBorder="1">
      <alignment/>
      <protection/>
    </xf>
    <xf numFmtId="174" fontId="46" fillId="0" borderId="11" xfId="84" applyNumberFormat="1" applyFont="1" applyFill="1" applyBorder="1">
      <alignment/>
      <protection/>
    </xf>
    <xf numFmtId="1" fontId="47" fillId="0" borderId="11" xfId="84" applyNumberFormat="1" applyFont="1" applyFill="1" applyBorder="1">
      <alignment/>
      <protection/>
    </xf>
    <xf numFmtId="1" fontId="46" fillId="0" borderId="11" xfId="84" applyNumberFormat="1" applyFont="1" applyFill="1" applyBorder="1">
      <alignment/>
      <protection/>
    </xf>
    <xf numFmtId="174" fontId="21" fillId="26" borderId="11" xfId="84" applyNumberFormat="1" applyFont="1" applyFill="1" applyBorder="1">
      <alignment/>
      <protection/>
    </xf>
    <xf numFmtId="174" fontId="21" fillId="26" borderId="1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25" fillId="26" borderId="0" xfId="0" applyFont="1" applyFill="1" applyAlignment="1">
      <alignment/>
    </xf>
    <xf numFmtId="1" fontId="22" fillId="26" borderId="11" xfId="84" applyNumberFormat="1" applyFont="1" applyFill="1" applyBorder="1">
      <alignment/>
      <protection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2" fontId="0" fillId="27" borderId="0" xfId="0" applyNumberFormat="1" applyFont="1" applyFill="1" applyAlignment="1">
      <alignment/>
    </xf>
    <xf numFmtId="2" fontId="0" fillId="27" borderId="0" xfId="0" applyNumberFormat="1" applyFont="1" applyFill="1" applyAlignment="1">
      <alignment horizontal="center" vertical="center"/>
    </xf>
    <xf numFmtId="174" fontId="0" fillId="27" borderId="0" xfId="0" applyNumberFormat="1" applyFont="1" applyFill="1" applyAlignment="1">
      <alignment/>
    </xf>
    <xf numFmtId="0" fontId="47" fillId="0" borderId="11" xfId="84" applyFont="1" applyFill="1" applyBorder="1">
      <alignment/>
      <protection/>
    </xf>
    <xf numFmtId="0" fontId="22" fillId="0" borderId="11" xfId="0" applyFont="1" applyFill="1" applyBorder="1" applyAlignment="1">
      <alignment/>
    </xf>
    <xf numFmtId="0" fontId="22" fillId="0" borderId="11" xfId="69" applyFont="1" applyFill="1" applyBorder="1" applyAlignment="1">
      <alignment wrapText="1"/>
      <protection/>
    </xf>
    <xf numFmtId="1" fontId="22" fillId="0" borderId="11" xfId="74" applyNumberFormat="1" applyFont="1" applyFill="1" applyBorder="1">
      <alignment/>
      <protection/>
    </xf>
    <xf numFmtId="0" fontId="21" fillId="0" borderId="11" xfId="70" applyFont="1" applyFill="1" applyBorder="1" applyAlignment="1">
      <alignment wrapText="1"/>
      <protection/>
    </xf>
    <xf numFmtId="0" fontId="22" fillId="0" borderId="11" xfId="70" applyFont="1" applyFill="1" applyBorder="1" applyAlignment="1">
      <alignment wrapText="1"/>
      <protection/>
    </xf>
    <xf numFmtId="0" fontId="22" fillId="26" borderId="11" xfId="79" applyFont="1" applyFill="1" applyBorder="1">
      <alignment/>
      <protection/>
    </xf>
    <xf numFmtId="0" fontId="22" fillId="26" borderId="11" xfId="69" applyFont="1" applyFill="1" applyBorder="1" applyAlignment="1">
      <alignment wrapText="1"/>
      <protection/>
    </xf>
    <xf numFmtId="0" fontId="21" fillId="26" borderId="11" xfId="84" applyFont="1" applyFill="1" applyBorder="1">
      <alignment/>
      <protection/>
    </xf>
    <xf numFmtId="174" fontId="0" fillId="26" borderId="0" xfId="0" applyNumberFormat="1" applyFont="1" applyFill="1" applyAlignment="1">
      <alignment/>
    </xf>
    <xf numFmtId="1" fontId="0" fillId="26" borderId="0" xfId="0" applyNumberFormat="1" applyFont="1" applyFill="1" applyAlignment="1">
      <alignment/>
    </xf>
    <xf numFmtId="0" fontId="21" fillId="26" borderId="11" xfId="79" applyFont="1" applyFill="1" applyBorder="1">
      <alignment/>
      <protection/>
    </xf>
    <xf numFmtId="1" fontId="21" fillId="26" borderId="11" xfId="84" applyNumberFormat="1" applyFont="1" applyFill="1" applyBorder="1">
      <alignment/>
      <protection/>
    </xf>
    <xf numFmtId="0" fontId="21" fillId="26" borderId="11" xfId="69" applyFont="1" applyFill="1" applyBorder="1" applyAlignment="1">
      <alignment wrapText="1"/>
      <protection/>
    </xf>
    <xf numFmtId="0" fontId="0" fillId="28" borderId="0" xfId="0" applyFont="1" applyFill="1" applyAlignment="1">
      <alignment/>
    </xf>
    <xf numFmtId="0" fontId="0" fillId="28" borderId="0" xfId="0" applyFont="1" applyFill="1" applyAlignment="1">
      <alignment horizontal="center" vertical="center"/>
    </xf>
    <xf numFmtId="174" fontId="0" fillId="28" borderId="0" xfId="0" applyNumberFormat="1" applyFont="1" applyFill="1" applyAlignment="1">
      <alignment/>
    </xf>
    <xf numFmtId="0" fontId="47" fillId="26" borderId="11" xfId="84" applyFont="1" applyFill="1" applyBorder="1">
      <alignment/>
      <protection/>
    </xf>
    <xf numFmtId="1" fontId="47" fillId="26" borderId="11" xfId="84" applyNumberFormat="1" applyFont="1" applyFill="1" applyBorder="1">
      <alignment/>
      <protection/>
    </xf>
    <xf numFmtId="1" fontId="46" fillId="26" borderId="11" xfId="84" applyNumberFormat="1" applyFont="1" applyFill="1" applyBorder="1">
      <alignment/>
      <protection/>
    </xf>
    <xf numFmtId="0" fontId="46" fillId="26" borderId="11" xfId="84" applyFont="1" applyFill="1" applyBorder="1">
      <alignment/>
      <protection/>
    </xf>
    <xf numFmtId="1" fontId="22" fillId="26" borderId="11" xfId="0" applyNumberFormat="1" applyFont="1" applyFill="1" applyBorder="1" applyAlignment="1">
      <alignment/>
    </xf>
    <xf numFmtId="0" fontId="22" fillId="26" borderId="11" xfId="71" applyFont="1" applyFill="1" applyBorder="1" applyAlignment="1">
      <alignment horizontal="right" wrapText="1"/>
      <protection/>
    </xf>
    <xf numFmtId="0" fontId="22" fillId="26" borderId="11" xfId="0" applyFont="1" applyFill="1" applyBorder="1" applyAlignment="1">
      <alignment/>
    </xf>
    <xf numFmtId="0" fontId="22" fillId="26" borderId="11" xfId="82" applyFont="1" applyFill="1" applyBorder="1">
      <alignment/>
      <protection/>
    </xf>
    <xf numFmtId="1" fontId="23" fillId="26" borderId="11" xfId="67" applyNumberFormat="1" applyFont="1" applyFill="1" applyBorder="1">
      <alignment/>
      <protection/>
    </xf>
    <xf numFmtId="0" fontId="22" fillId="0" borderId="11" xfId="70" applyFont="1" applyBorder="1" applyAlignment="1">
      <alignment wrapText="1"/>
      <protection/>
    </xf>
    <xf numFmtId="1" fontId="22" fillId="0" borderId="11" xfId="70" applyNumberFormat="1" applyFont="1" applyBorder="1" applyAlignment="1">
      <alignment horizontal="right" wrapText="1"/>
      <protection/>
    </xf>
    <xf numFmtId="0" fontId="36" fillId="0" borderId="11" xfId="67" applyFont="1" applyFill="1" applyBorder="1">
      <alignment/>
      <protection/>
    </xf>
    <xf numFmtId="0" fontId="50" fillId="0" borderId="11" xfId="67" applyFont="1" applyFill="1" applyBorder="1" applyAlignment="1">
      <alignment wrapText="1"/>
      <protection/>
    </xf>
    <xf numFmtId="0" fontId="46" fillId="0" borderId="11" xfId="67" applyFont="1" applyFill="1" applyBorder="1">
      <alignment/>
      <protection/>
    </xf>
    <xf numFmtId="0" fontId="21" fillId="26" borderId="11" xfId="67" applyFont="1" applyFill="1" applyBorder="1">
      <alignment/>
      <protection/>
    </xf>
    <xf numFmtId="174" fontId="22" fillId="0" borderId="11" xfId="70" applyNumberFormat="1" applyFont="1" applyBorder="1" applyAlignment="1">
      <alignment horizontal="right" wrapText="1"/>
      <protection/>
    </xf>
    <xf numFmtId="0" fontId="22" fillId="0" borderId="11" xfId="70" applyFont="1" applyFill="1" applyBorder="1">
      <alignment/>
      <protection/>
    </xf>
    <xf numFmtId="1" fontId="22" fillId="0" borderId="11" xfId="70" applyNumberFormat="1" applyFont="1" applyFill="1" applyBorder="1" applyAlignment="1">
      <alignment horizontal="right" wrapText="1"/>
      <protection/>
    </xf>
    <xf numFmtId="174" fontId="22" fillId="0" borderId="11" xfId="70" applyNumberFormat="1" applyFont="1" applyFill="1" applyBorder="1" applyAlignment="1">
      <alignment horizontal="right" wrapText="1"/>
      <protection/>
    </xf>
    <xf numFmtId="0" fontId="22" fillId="26" borderId="11" xfId="70" applyFont="1" applyFill="1" applyBorder="1" applyAlignment="1">
      <alignment wrapText="1"/>
      <protection/>
    </xf>
    <xf numFmtId="1" fontId="21" fillId="28" borderId="11" xfId="67" applyNumberFormat="1" applyFont="1" applyFill="1" applyBorder="1" applyAlignment="1">
      <alignment horizontal="center" vertical="center" wrapText="1"/>
      <protection/>
    </xf>
    <xf numFmtId="0" fontId="21" fillId="28" borderId="11" xfId="67" applyFont="1" applyFill="1" applyBorder="1" applyAlignment="1">
      <alignment horizontal="center" vertical="center" wrapText="1"/>
      <protection/>
    </xf>
    <xf numFmtId="1" fontId="21" fillId="28" borderId="11" xfId="84" applyNumberFormat="1" applyFont="1" applyFill="1" applyBorder="1">
      <alignment/>
      <protection/>
    </xf>
    <xf numFmtId="174" fontId="21" fillId="28" borderId="11" xfId="84" applyNumberFormat="1" applyFont="1" applyFill="1" applyBorder="1">
      <alignment/>
      <protection/>
    </xf>
    <xf numFmtId="1" fontId="47" fillId="28" borderId="11" xfId="84" applyNumberFormat="1" applyFont="1" applyFill="1" applyBorder="1">
      <alignment/>
      <protection/>
    </xf>
    <xf numFmtId="174" fontId="47" fillId="28" borderId="11" xfId="84" applyNumberFormat="1" applyFont="1" applyFill="1" applyBorder="1">
      <alignment/>
      <protection/>
    </xf>
    <xf numFmtId="1" fontId="22" fillId="28" borderId="11" xfId="84" applyNumberFormat="1" applyFont="1" applyFill="1" applyBorder="1">
      <alignment/>
      <protection/>
    </xf>
    <xf numFmtId="174" fontId="22" fillId="28" borderId="11" xfId="84" applyNumberFormat="1" applyFont="1" applyFill="1" applyBorder="1">
      <alignment/>
      <protection/>
    </xf>
    <xf numFmtId="1" fontId="22" fillId="28" borderId="11" xfId="0" applyNumberFormat="1" applyFont="1" applyFill="1" applyBorder="1" applyAlignment="1">
      <alignment/>
    </xf>
    <xf numFmtId="174" fontId="22" fillId="28" borderId="11" xfId="0" applyNumberFormat="1" applyFont="1" applyFill="1" applyBorder="1" applyAlignment="1">
      <alignment/>
    </xf>
    <xf numFmtId="1" fontId="51" fillId="28" borderId="11" xfId="74" applyNumberFormat="1" applyFont="1" applyFill="1" applyBorder="1">
      <alignment/>
      <protection/>
    </xf>
    <xf numFmtId="1" fontId="21" fillId="28" borderId="11" xfId="0" applyNumberFormat="1" applyFont="1" applyFill="1" applyBorder="1" applyAlignment="1">
      <alignment/>
    </xf>
    <xf numFmtId="1" fontId="22" fillId="28" borderId="11" xfId="74" applyNumberFormat="1" applyFont="1" applyFill="1" applyBorder="1">
      <alignment/>
      <protection/>
    </xf>
    <xf numFmtId="1" fontId="51" fillId="28" borderId="11" xfId="74" applyNumberFormat="1" applyFont="1" applyFill="1" applyBorder="1" applyAlignment="1">
      <alignment wrapText="1"/>
      <protection/>
    </xf>
    <xf numFmtId="1" fontId="46" fillId="28" borderId="11" xfId="84" applyNumberFormat="1" applyFont="1" applyFill="1" applyBorder="1">
      <alignment/>
      <protection/>
    </xf>
    <xf numFmtId="174" fontId="46" fillId="28" borderId="11" xfId="84" applyNumberFormat="1" applyFont="1" applyFill="1" applyBorder="1">
      <alignment/>
      <protection/>
    </xf>
    <xf numFmtId="1" fontId="22" fillId="28" borderId="11" xfId="74" applyNumberFormat="1" applyFont="1" applyFill="1" applyBorder="1" applyAlignment="1">
      <alignment horizontal="right" wrapText="1"/>
      <protection/>
    </xf>
    <xf numFmtId="1" fontId="22" fillId="28" borderId="11" xfId="74" applyNumberFormat="1" applyFont="1" applyFill="1" applyBorder="1" applyAlignment="1">
      <alignment wrapText="1"/>
      <protection/>
    </xf>
    <xf numFmtId="1" fontId="31" fillId="28" borderId="0" xfId="0" applyNumberFormat="1" applyFont="1" applyFill="1" applyAlignment="1">
      <alignment/>
    </xf>
    <xf numFmtId="174" fontId="21" fillId="29" borderId="11" xfId="84" applyNumberFormat="1" applyFont="1" applyFill="1" applyBorder="1">
      <alignment/>
      <protection/>
    </xf>
    <xf numFmtId="0" fontId="21" fillId="29" borderId="11" xfId="84" applyFont="1" applyFill="1" applyBorder="1">
      <alignment/>
      <protection/>
    </xf>
    <xf numFmtId="1" fontId="21" fillId="29" borderId="11" xfId="84" applyNumberFormat="1" applyFont="1" applyFill="1" applyBorder="1">
      <alignment/>
      <protection/>
    </xf>
    <xf numFmtId="0" fontId="22" fillId="29" borderId="11" xfId="84" applyFont="1" applyFill="1" applyBorder="1">
      <alignment/>
      <protection/>
    </xf>
    <xf numFmtId="1" fontId="22" fillId="29" borderId="11" xfId="84" applyNumberFormat="1" applyFont="1" applyFill="1" applyBorder="1">
      <alignment/>
      <protection/>
    </xf>
    <xf numFmtId="1" fontId="22" fillId="29" borderId="11" xfId="0" applyNumberFormat="1" applyFont="1" applyFill="1" applyBorder="1" applyAlignment="1">
      <alignment/>
    </xf>
    <xf numFmtId="0" fontId="21" fillId="29" borderId="11" xfId="67" applyFont="1" applyFill="1" applyBorder="1">
      <alignment/>
      <protection/>
    </xf>
    <xf numFmtId="174" fontId="21" fillId="29" borderId="11" xfId="0" applyNumberFormat="1" applyFont="1" applyFill="1" applyBorder="1" applyAlignment="1">
      <alignment/>
    </xf>
    <xf numFmtId="0" fontId="25" fillId="29" borderId="0" xfId="0" applyFont="1" applyFill="1" applyAlignment="1">
      <alignment/>
    </xf>
    <xf numFmtId="1" fontId="21" fillId="29" borderId="11" xfId="0" applyNumberFormat="1" applyFont="1" applyFill="1" applyBorder="1" applyAlignment="1">
      <alignment/>
    </xf>
    <xf numFmtId="1" fontId="51" fillId="29" borderId="11" xfId="74" applyNumberFormat="1" applyFont="1" applyFill="1" applyBorder="1">
      <alignment/>
      <protection/>
    </xf>
    <xf numFmtId="174" fontId="22" fillId="29" borderId="11" xfId="0" applyNumberFormat="1" applyFont="1" applyFill="1" applyBorder="1" applyAlignment="1">
      <alignment/>
    </xf>
    <xf numFmtId="1" fontId="51" fillId="29" borderId="11" xfId="74" applyNumberFormat="1" applyFont="1" applyFill="1" applyBorder="1" applyAlignment="1">
      <alignment wrapText="1"/>
      <protection/>
    </xf>
    <xf numFmtId="0" fontId="25" fillId="0" borderId="0" xfId="0" applyFont="1" applyFill="1" applyAlignment="1">
      <alignment/>
    </xf>
    <xf numFmtId="0" fontId="36" fillId="0" borderId="11" xfId="67" applyFont="1" applyFill="1" applyBorder="1" applyAlignment="1">
      <alignment wrapText="1"/>
      <protection/>
    </xf>
    <xf numFmtId="1" fontId="31" fillId="0" borderId="0" xfId="0" applyNumberFormat="1" applyFont="1" applyFill="1" applyAlignment="1">
      <alignment/>
    </xf>
    <xf numFmtId="0" fontId="24" fillId="0" borderId="12" xfId="0" applyFont="1" applyFill="1" applyBorder="1" applyAlignment="1">
      <alignment horizontal="center" wrapText="1"/>
    </xf>
    <xf numFmtId="0" fontId="21" fillId="0" borderId="11" xfId="67" applyFont="1" applyFill="1" applyBorder="1" applyAlignment="1">
      <alignment horizontal="center" vertical="center" wrapText="1"/>
      <protection/>
    </xf>
    <xf numFmtId="0" fontId="25" fillId="0" borderId="11" xfId="67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26" fillId="0" borderId="11" xfId="67" applyFont="1" applyFill="1" applyBorder="1" applyAlignment="1">
      <alignment horizontal="center" vertical="center" wrapText="1"/>
      <protection/>
    </xf>
    <xf numFmtId="0" fontId="24" fillId="25" borderId="12" xfId="0" applyFont="1" applyFill="1" applyBorder="1" applyAlignment="1">
      <alignment horizontal="center" vertical="center" wrapText="1"/>
    </xf>
    <xf numFmtId="0" fontId="29" fillId="25" borderId="11" xfId="67" applyFont="1" applyFill="1" applyBorder="1" applyAlignment="1">
      <alignment horizontal="center" vertical="center" wrapText="1"/>
      <protection/>
    </xf>
    <xf numFmtId="0" fontId="31" fillId="25" borderId="11" xfId="0" applyFont="1" applyFill="1" applyBorder="1" applyAlignment="1">
      <alignment horizontal="center" vertical="center" wrapText="1"/>
    </xf>
    <xf numFmtId="0" fontId="30" fillId="25" borderId="11" xfId="67" applyFont="1" applyFill="1" applyBorder="1" applyAlignment="1">
      <alignment horizontal="center" vertical="center" wrapText="1"/>
      <protection/>
    </xf>
    <xf numFmtId="0" fontId="33" fillId="0" borderId="0" xfId="0" applyFont="1" applyAlignment="1">
      <alignment horizontal="left" wrapText="1"/>
    </xf>
    <xf numFmtId="0" fontId="24" fillId="30" borderId="12" xfId="0" applyFont="1" applyFill="1" applyBorder="1" applyAlignment="1">
      <alignment horizontal="center" vertical="center" wrapText="1"/>
    </xf>
    <xf numFmtId="0" fontId="21" fillId="28" borderId="11" xfId="67" applyFont="1" applyFill="1" applyBorder="1" applyAlignment="1">
      <alignment horizontal="center" vertical="center" wrapText="1"/>
      <protection/>
    </xf>
    <xf numFmtId="0" fontId="22" fillId="0" borderId="11" xfId="0" applyFont="1" applyFill="1" applyBorder="1" applyAlignment="1">
      <alignment horizontal="center" vertical="center" wrapText="1"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3" xfId="70"/>
    <cellStyle name="Обычный 2 3" xfId="71"/>
    <cellStyle name="Обычный 2 4" xfId="72"/>
    <cellStyle name="Обычный 2 5" xfId="73"/>
    <cellStyle name="Обычный 3" xfId="74"/>
    <cellStyle name="Обычный 3 2" xfId="75"/>
    <cellStyle name="Обычный 3 2 2" xfId="76"/>
    <cellStyle name="Обычный 3 3" xfId="77"/>
    <cellStyle name="Обычный 3 4" xfId="78"/>
    <cellStyle name="Обычный 4" xfId="79"/>
    <cellStyle name="Обычный 5" xfId="80"/>
    <cellStyle name="Обычный 6" xfId="81"/>
    <cellStyle name="Обычный 7" xfId="82"/>
    <cellStyle name="Обычный 8" xfId="83"/>
    <cellStyle name="Обычный_TTNas-GG" xfId="84"/>
    <cellStyle name="Followed Hyperlink" xfId="85"/>
    <cellStyle name="Плохой" xfId="86"/>
    <cellStyle name="Пояснение" xfId="87"/>
    <cellStyle name="Примечание" xfId="88"/>
    <cellStyle name="Percent" xfId="89"/>
    <cellStyle name="Связанная ячейка" xfId="90"/>
    <cellStyle name="Текст предупреждения" xfId="91"/>
    <cellStyle name="Comma" xfId="92"/>
    <cellStyle name="Comma [0]" xfId="93"/>
    <cellStyle name="Хороший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zoomScaleSheetLayoutView="100" zoomScalePageLayoutView="0" workbookViewId="0" topLeftCell="A1">
      <selection activeCell="A1" sqref="A1:J1"/>
    </sheetView>
  </sheetViews>
  <sheetFormatPr defaultColWidth="9.00390625" defaultRowHeight="12.75"/>
  <cols>
    <col min="1" max="1" width="23.00390625" style="29" customWidth="1"/>
    <col min="2" max="2" width="9.00390625" style="3" customWidth="1"/>
    <col min="3" max="3" width="8.25390625" style="29" customWidth="1"/>
    <col min="4" max="4" width="8.25390625" style="3" customWidth="1"/>
    <col min="5" max="5" width="10.125" style="3" customWidth="1"/>
    <col min="6" max="6" width="9.125" style="3" customWidth="1"/>
    <col min="7" max="7" width="8.25390625" style="3" customWidth="1"/>
    <col min="8" max="8" width="8.25390625" style="29" customWidth="1"/>
    <col min="9" max="9" width="8.25390625" style="3" customWidth="1"/>
    <col min="10" max="10" width="8.25390625" style="33" customWidth="1"/>
    <col min="11" max="16384" width="9.125" style="29" customWidth="1"/>
  </cols>
  <sheetData>
    <row r="1" spans="1:10" ht="48.75" customHeight="1">
      <c r="A1" s="158" t="s">
        <v>82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0" s="31" customFormat="1" ht="54.75" customHeight="1">
      <c r="A2" s="160"/>
      <c r="B2" s="162" t="s">
        <v>77</v>
      </c>
      <c r="C2" s="162"/>
      <c r="D2" s="159" t="s">
        <v>78</v>
      </c>
      <c r="E2" s="159"/>
      <c r="F2" s="159" t="s">
        <v>79</v>
      </c>
      <c r="G2" s="159" t="s">
        <v>80</v>
      </c>
      <c r="H2" s="159"/>
      <c r="I2" s="162" t="s">
        <v>81</v>
      </c>
      <c r="J2" s="162"/>
    </row>
    <row r="3" spans="1:10" ht="33.75" customHeight="1">
      <c r="A3" s="161"/>
      <c r="B3" s="30" t="s">
        <v>75</v>
      </c>
      <c r="C3" s="30" t="s">
        <v>76</v>
      </c>
      <c r="D3" s="30" t="s">
        <v>0</v>
      </c>
      <c r="E3" s="30" t="s">
        <v>1</v>
      </c>
      <c r="F3" s="159"/>
      <c r="G3" s="30" t="s">
        <v>75</v>
      </c>
      <c r="H3" s="30" t="s">
        <v>76</v>
      </c>
      <c r="I3" s="30" t="s">
        <v>75</v>
      </c>
      <c r="J3" s="30" t="s">
        <v>76</v>
      </c>
    </row>
    <row r="4" spans="1:10" ht="12.75">
      <c r="A4" s="11" t="s">
        <v>2</v>
      </c>
      <c r="B4" s="16">
        <f>B5+B6</f>
        <v>3214065</v>
      </c>
      <c r="C4" s="4">
        <f aca="true" t="shared" si="0" ref="C4:J4">C5+C6</f>
        <v>3214.1</v>
      </c>
      <c r="D4" s="4">
        <f t="shared" si="0"/>
        <v>-5802</v>
      </c>
      <c r="E4" s="4">
        <f t="shared" si="0"/>
        <v>5026</v>
      </c>
      <c r="F4" s="4">
        <f t="shared" si="0"/>
        <v>-776</v>
      </c>
      <c r="G4" s="6">
        <f t="shared" si="0"/>
        <v>3213289</v>
      </c>
      <c r="H4" s="4">
        <f t="shared" si="0"/>
        <v>3213.3</v>
      </c>
      <c r="I4" s="4">
        <f t="shared" si="0"/>
        <v>3213677</v>
      </c>
      <c r="J4" s="17">
        <f t="shared" si="0"/>
        <v>3213.7000000000007</v>
      </c>
    </row>
    <row r="5" spans="1:10" ht="12.75">
      <c r="A5" s="11" t="s">
        <v>3</v>
      </c>
      <c r="B5" s="6">
        <f>B8+B22+B26+B32+B34+B35+B37+B40+B42+B50+B55+B65+B81+B88+B94+B98</f>
        <v>2581156</v>
      </c>
      <c r="C5" s="4">
        <v>2581.2</v>
      </c>
      <c r="D5" s="19">
        <v>-4247</v>
      </c>
      <c r="E5" s="4">
        <v>4193</v>
      </c>
      <c r="F5" s="4">
        <f>F8+F22+F26+F32+F34+F35+F37+F40+F42+F50+F55+F65+F81+F88+F94+F98</f>
        <v>-54</v>
      </c>
      <c r="G5" s="6">
        <f>G8+G22+G26+G32+G34+G35+G37+G40+G42+G50+G55+G65+G81+G88+G94+G98</f>
        <v>2581102</v>
      </c>
      <c r="H5" s="17">
        <f>H8+H22+H26+H32+H34+H35+H37+H40+H42+H50+H55+H65+H81+H88+H94+H98</f>
        <v>2581.1000000000004</v>
      </c>
      <c r="I5" s="4">
        <f>I8+I22+I26+I32+I34+I35+I37+I40+I42+I50+I55+I65+I81+I88+I94+I98</f>
        <v>2581129</v>
      </c>
      <c r="J5" s="17">
        <f>J8+J22+J26+J32+J34+J35+J37+J40+J42+J50+J55+J65+J81+J88+J94+J98</f>
        <v>2581.100000000001</v>
      </c>
    </row>
    <row r="6" spans="1:10" ht="12.75">
      <c r="A6" s="11" t="s">
        <v>65</v>
      </c>
      <c r="B6" s="6">
        <f>B20+B23+B33+B38+B41+B51+B53+B56+B60+B61+B62+B63+B66+B72+B73+B74+B75+B76+B77+B78+B79+B82+B89+B90+B91+B92+B95+B96+B99+B102+B103+B104+B105</f>
        <v>632909</v>
      </c>
      <c r="C6" s="4">
        <v>632.9</v>
      </c>
      <c r="D6" s="4">
        <v>-1555</v>
      </c>
      <c r="E6" s="4">
        <v>833</v>
      </c>
      <c r="F6" s="4">
        <f>F20+F23+F33+F38+F41+F51+F53+F56+F60+F61+F62+F63+F66+F72+F73+F74+F75+F76+F77+F78+F79+F82+F89+F90+F91+F92+F95+F96+F99+F102+F103+F104+F105</f>
        <v>-722</v>
      </c>
      <c r="G6" s="6">
        <f>G20+G23+G33+G38+G41+G51+G53+G56+G60+G61+G62+G63+G66+G72+G73+G74+G75+G76+G77+G78+G79+G82+G89+G90+G91+G92+G95+G96+G99+G102+G103+G104+G105</f>
        <v>632187</v>
      </c>
      <c r="H6" s="4">
        <f>H20+H23+H33+H38+H41+H51+H53+H56+H60+H61+H62+H63+H66+H72+H73+H74+H75+H76+H77+H78+H79+H82+H89+H90+H91+H92+H95+H96+H99+H102+H103+H104+H105</f>
        <v>632.2</v>
      </c>
      <c r="I6" s="4">
        <f>I20+I23+I33+I38+I41+I51+I53+I56+I60+I61+I62+I63+I66+I72+I73+I74+I75+I76+I77+I78+I79+I82+I89+I90+I91+I92+I95+I96+I99+I102+I103+I104+I105</f>
        <v>632548</v>
      </c>
      <c r="J6" s="17">
        <f>J20+J23+J33+J38+J41+J51+J53+J56+J60+J61+J62+J63+J66+J72+J73+J74+J75+J76+J77+J78+J79+J82+J89+J90+J91+J92+J95+J96+J99+J102+J103+J104+J105</f>
        <v>632.6</v>
      </c>
    </row>
    <row r="7" spans="1:10" s="10" customFormat="1" ht="19.5" customHeight="1">
      <c r="A7" s="20" t="s">
        <v>64</v>
      </c>
      <c r="B7" s="6">
        <f>B8+B20</f>
        <v>1169284</v>
      </c>
      <c r="C7" s="6">
        <f>C9+C20</f>
        <v>1169.3</v>
      </c>
      <c r="D7" s="6">
        <f>D9+D20</f>
        <v>-2816</v>
      </c>
      <c r="E7" s="6">
        <f aca="true" t="shared" si="1" ref="E7:J7">E9+E20</f>
        <v>5217</v>
      </c>
      <c r="F7" s="6">
        <f t="shared" si="1"/>
        <v>2401</v>
      </c>
      <c r="G7" s="6">
        <f>G8+G20</f>
        <v>1171685</v>
      </c>
      <c r="H7" s="6">
        <f t="shared" si="1"/>
        <v>1171.7</v>
      </c>
      <c r="I7" s="6">
        <f>I9+I20</f>
        <v>1170484</v>
      </c>
      <c r="J7" s="15">
        <f t="shared" si="1"/>
        <v>1170.5</v>
      </c>
    </row>
    <row r="8" spans="1:10" ht="12.75">
      <c r="A8" s="12" t="s">
        <v>3</v>
      </c>
      <c r="B8" s="5">
        <v>1169184</v>
      </c>
      <c r="C8" s="2">
        <v>1169.2</v>
      </c>
      <c r="D8" s="2">
        <v>-2811</v>
      </c>
      <c r="E8" s="2">
        <v>5225</v>
      </c>
      <c r="F8" s="2">
        <f>F11+F12+F13+F14+F15+F16+F17+F18+F19</f>
        <v>2414</v>
      </c>
      <c r="G8" s="5">
        <f aca="true" t="shared" si="2" ref="G8:G50">B8+D8+E8</f>
        <v>1171598</v>
      </c>
      <c r="H8" s="2">
        <f>H11+H12+H13+H14+H15+H16+H17+H18+H19</f>
        <v>1171.6000000000001</v>
      </c>
      <c r="I8" s="2">
        <f>I11+I12+I13+I14+I15+I16+I17+I18+I19</f>
        <v>1170391</v>
      </c>
      <c r="J8" s="18">
        <f>J11+J12+J13+J14+J15+J16+J17+J18+J19</f>
        <v>1170.4</v>
      </c>
    </row>
    <row r="9" spans="1:10" ht="12.75">
      <c r="A9" s="12" t="s">
        <v>4</v>
      </c>
      <c r="B9" s="5">
        <f>B11+B12+B13+B14+B15+B16+B17+B18+B19</f>
        <v>1169184</v>
      </c>
      <c r="C9" s="2">
        <v>1169.2</v>
      </c>
      <c r="D9" s="2">
        <v>-2811</v>
      </c>
      <c r="E9" s="2">
        <v>5225</v>
      </c>
      <c r="F9" s="2">
        <f>F11+F12+F13+F14+F15+F16+F17+F18+F19</f>
        <v>2414</v>
      </c>
      <c r="G9" s="5">
        <f>G11+G12+G13+G14+G15+G16+G17+G18+G19</f>
        <v>1171598</v>
      </c>
      <c r="H9" s="5">
        <f>H11+H12+H13+H14+H15+H16+H17+H18+H19</f>
        <v>1171.6000000000001</v>
      </c>
      <c r="I9" s="5">
        <f>I11+I12+I13+I14+I15+I16+I17+I18+I19</f>
        <v>1170391</v>
      </c>
      <c r="J9" s="5">
        <f>J11+J12+J13+J14+J15+J16+J17+J18+J19</f>
        <v>1170.4</v>
      </c>
    </row>
    <row r="10" spans="1:10" ht="12.75">
      <c r="A10" s="12" t="s">
        <v>5</v>
      </c>
      <c r="B10" s="7"/>
      <c r="C10" s="13"/>
      <c r="D10" s="1"/>
      <c r="E10" s="1"/>
      <c r="F10" s="2"/>
      <c r="G10" s="5">
        <f t="shared" si="2"/>
        <v>0</v>
      </c>
      <c r="H10" s="14"/>
      <c r="I10" s="2"/>
      <c r="J10" s="13"/>
    </row>
    <row r="11" spans="1:10" ht="12.75">
      <c r="A11" s="12" t="s">
        <v>6</v>
      </c>
      <c r="B11" s="5">
        <v>102548</v>
      </c>
      <c r="C11" s="13">
        <v>102.6</v>
      </c>
      <c r="D11" s="1">
        <v>-900</v>
      </c>
      <c r="E11" s="1">
        <v>-783</v>
      </c>
      <c r="F11" s="2">
        <f>D11+E11</f>
        <v>-1683</v>
      </c>
      <c r="G11" s="5">
        <f t="shared" si="2"/>
        <v>100865</v>
      </c>
      <c r="H11" s="14">
        <v>100.9</v>
      </c>
      <c r="I11" s="2">
        <v>101707</v>
      </c>
      <c r="J11" s="13">
        <v>101.7</v>
      </c>
    </row>
    <row r="12" spans="1:10" ht="12.75">
      <c r="A12" s="12" t="s">
        <v>7</v>
      </c>
      <c r="B12" s="5">
        <v>228939</v>
      </c>
      <c r="C12" s="13">
        <v>228.9</v>
      </c>
      <c r="D12" s="1">
        <v>-677</v>
      </c>
      <c r="E12" s="1">
        <v>-1609</v>
      </c>
      <c r="F12" s="2">
        <f aca="true" t="shared" si="3" ref="F12:F20">D12+E12</f>
        <v>-2286</v>
      </c>
      <c r="G12" s="5">
        <f t="shared" si="2"/>
        <v>226653</v>
      </c>
      <c r="H12" s="14">
        <v>226.7</v>
      </c>
      <c r="I12" s="2">
        <v>227796</v>
      </c>
      <c r="J12" s="13">
        <v>227.8</v>
      </c>
    </row>
    <row r="13" spans="1:10" ht="12.75">
      <c r="A13" s="12" t="s">
        <v>8</v>
      </c>
      <c r="B13" s="5">
        <v>84968</v>
      </c>
      <c r="C13" s="13">
        <v>85</v>
      </c>
      <c r="D13" s="1">
        <v>-332</v>
      </c>
      <c r="E13" s="1">
        <v>961</v>
      </c>
      <c r="F13" s="2">
        <f t="shared" si="3"/>
        <v>629</v>
      </c>
      <c r="G13" s="5">
        <f t="shared" si="2"/>
        <v>85597</v>
      </c>
      <c r="H13" s="13">
        <v>85.6</v>
      </c>
      <c r="I13" s="2">
        <v>85283</v>
      </c>
      <c r="J13" s="13">
        <v>85.3</v>
      </c>
    </row>
    <row r="14" spans="1:10" ht="12.75">
      <c r="A14" s="12" t="s">
        <v>9</v>
      </c>
      <c r="B14" s="5">
        <v>86868</v>
      </c>
      <c r="C14" s="13">
        <v>86.9</v>
      </c>
      <c r="D14" s="1">
        <v>7</v>
      </c>
      <c r="E14" s="1">
        <v>649</v>
      </c>
      <c r="F14" s="2">
        <f t="shared" si="3"/>
        <v>656</v>
      </c>
      <c r="G14" s="5">
        <f t="shared" si="2"/>
        <v>87524</v>
      </c>
      <c r="H14" s="14">
        <v>87.5</v>
      </c>
      <c r="I14" s="2">
        <v>87196</v>
      </c>
      <c r="J14" s="13">
        <v>87.2</v>
      </c>
    </row>
    <row r="15" spans="1:10" ht="12.75">
      <c r="A15" s="12" t="s">
        <v>10</v>
      </c>
      <c r="B15" s="5">
        <v>65248</v>
      </c>
      <c r="C15" s="13">
        <v>65.2</v>
      </c>
      <c r="D15" s="1">
        <v>-142</v>
      </c>
      <c r="E15" s="1">
        <v>21</v>
      </c>
      <c r="F15" s="2">
        <f t="shared" si="3"/>
        <v>-121</v>
      </c>
      <c r="G15" s="5">
        <f t="shared" si="2"/>
        <v>65127</v>
      </c>
      <c r="H15" s="14">
        <v>65.1</v>
      </c>
      <c r="I15" s="2">
        <v>65187</v>
      </c>
      <c r="J15" s="13">
        <v>65.2</v>
      </c>
    </row>
    <row r="16" spans="1:10" ht="12.75">
      <c r="A16" s="12" t="s">
        <v>11</v>
      </c>
      <c r="B16" s="5">
        <v>115535</v>
      </c>
      <c r="C16" s="13">
        <v>115.5</v>
      </c>
      <c r="D16" s="1">
        <v>-45</v>
      </c>
      <c r="E16" s="1">
        <v>2746</v>
      </c>
      <c r="F16" s="2">
        <f t="shared" si="3"/>
        <v>2701</v>
      </c>
      <c r="G16" s="5">
        <f t="shared" si="2"/>
        <v>118236</v>
      </c>
      <c r="H16" s="14">
        <v>118.2</v>
      </c>
      <c r="I16" s="2">
        <v>116885</v>
      </c>
      <c r="J16" s="13">
        <v>116.9</v>
      </c>
    </row>
    <row r="17" spans="1:10" ht="12.75">
      <c r="A17" s="12" t="s">
        <v>12</v>
      </c>
      <c r="B17" s="5">
        <v>275116</v>
      </c>
      <c r="C17" s="13">
        <v>275.1</v>
      </c>
      <c r="D17" s="1">
        <v>-435</v>
      </c>
      <c r="E17" s="1">
        <v>1479</v>
      </c>
      <c r="F17" s="2">
        <f t="shared" si="3"/>
        <v>1044</v>
      </c>
      <c r="G17" s="5">
        <f t="shared" si="2"/>
        <v>276160</v>
      </c>
      <c r="H17" s="14">
        <v>276.2</v>
      </c>
      <c r="I17" s="2">
        <v>275638</v>
      </c>
      <c r="J17" s="13">
        <v>275.6</v>
      </c>
    </row>
    <row r="18" spans="1:10" ht="12.75">
      <c r="A18" s="12" t="s">
        <v>13</v>
      </c>
      <c r="B18" s="5">
        <v>30560</v>
      </c>
      <c r="C18" s="13">
        <v>30.6</v>
      </c>
      <c r="D18" s="1">
        <v>-36</v>
      </c>
      <c r="E18" s="1">
        <v>212</v>
      </c>
      <c r="F18" s="2">
        <f t="shared" si="3"/>
        <v>176</v>
      </c>
      <c r="G18" s="5">
        <f t="shared" si="2"/>
        <v>30736</v>
      </c>
      <c r="H18" s="14">
        <v>30.7</v>
      </c>
      <c r="I18" s="2">
        <v>30648</v>
      </c>
      <c r="J18" s="13">
        <v>30.6</v>
      </c>
    </row>
    <row r="19" spans="1:10" ht="12.75">
      <c r="A19" s="12" t="s">
        <v>14</v>
      </c>
      <c r="B19" s="5">
        <v>179402</v>
      </c>
      <c r="C19" s="13">
        <v>179.4</v>
      </c>
      <c r="D19" s="1">
        <v>-251</v>
      </c>
      <c r="E19" s="1">
        <v>1549</v>
      </c>
      <c r="F19" s="2">
        <f t="shared" si="3"/>
        <v>1298</v>
      </c>
      <c r="G19" s="5">
        <f t="shared" si="2"/>
        <v>180700</v>
      </c>
      <c r="H19" s="14">
        <v>180.7</v>
      </c>
      <c r="I19" s="2">
        <v>180051</v>
      </c>
      <c r="J19" s="13">
        <v>180.1</v>
      </c>
    </row>
    <row r="20" spans="1:10" ht="12.75">
      <c r="A20" s="12" t="s">
        <v>65</v>
      </c>
      <c r="B20" s="5">
        <v>100</v>
      </c>
      <c r="C20" s="13">
        <v>0.1</v>
      </c>
      <c r="D20" s="1">
        <v>-5</v>
      </c>
      <c r="E20" s="1">
        <v>-8</v>
      </c>
      <c r="F20" s="2">
        <f t="shared" si="3"/>
        <v>-13</v>
      </c>
      <c r="G20" s="5">
        <f t="shared" si="2"/>
        <v>87</v>
      </c>
      <c r="H20" s="14">
        <v>0.1</v>
      </c>
      <c r="I20" s="2">
        <v>93</v>
      </c>
      <c r="J20" s="13">
        <v>0.1</v>
      </c>
    </row>
    <row r="21" spans="1:10" s="10" customFormat="1" ht="12.75">
      <c r="A21" s="32" t="s">
        <v>66</v>
      </c>
      <c r="B21" s="6">
        <f>B22+B23</f>
        <v>60325</v>
      </c>
      <c r="C21" s="6">
        <f>C22+C23</f>
        <v>60.300000000000004</v>
      </c>
      <c r="D21" s="6">
        <f>D22+D23</f>
        <v>-282</v>
      </c>
      <c r="E21" s="6">
        <f>E22+E23</f>
        <v>160</v>
      </c>
      <c r="F21" s="6">
        <f>F22+F23</f>
        <v>-122</v>
      </c>
      <c r="G21" s="6">
        <f t="shared" si="2"/>
        <v>60203</v>
      </c>
      <c r="H21" s="6">
        <f>H22+H23</f>
        <v>60.2</v>
      </c>
      <c r="I21" s="6">
        <f>I22+I23</f>
        <v>60264</v>
      </c>
      <c r="J21" s="15">
        <f>J22+J23</f>
        <v>60.300000000000004</v>
      </c>
    </row>
    <row r="22" spans="1:10" ht="12.75">
      <c r="A22" s="12" t="s">
        <v>3</v>
      </c>
      <c r="B22" s="5">
        <v>55606</v>
      </c>
      <c r="C22" s="13">
        <v>55.6</v>
      </c>
      <c r="D22" s="1">
        <v>-207</v>
      </c>
      <c r="E22" s="1">
        <v>171</v>
      </c>
      <c r="F22" s="2">
        <f>D22+E22</f>
        <v>-36</v>
      </c>
      <c r="G22" s="5">
        <f t="shared" si="2"/>
        <v>55570</v>
      </c>
      <c r="H22" s="14">
        <v>55.6</v>
      </c>
      <c r="I22" s="2">
        <v>55588</v>
      </c>
      <c r="J22" s="13">
        <v>55.6</v>
      </c>
    </row>
    <row r="23" spans="1:10" ht="12.75">
      <c r="A23" s="12" t="s">
        <v>65</v>
      </c>
      <c r="B23" s="5">
        <v>4719</v>
      </c>
      <c r="C23" s="13">
        <v>4.7</v>
      </c>
      <c r="D23" s="1">
        <v>-75</v>
      </c>
      <c r="E23" s="1">
        <v>-11</v>
      </c>
      <c r="F23" s="2">
        <f>D23+E23</f>
        <v>-86</v>
      </c>
      <c r="G23" s="5">
        <f t="shared" si="2"/>
        <v>4633</v>
      </c>
      <c r="H23" s="14">
        <v>4.6</v>
      </c>
      <c r="I23" s="2">
        <v>4676</v>
      </c>
      <c r="J23" s="13">
        <v>4.7</v>
      </c>
    </row>
    <row r="24" spans="1:10" ht="12.75">
      <c r="A24" s="12" t="s">
        <v>15</v>
      </c>
      <c r="B24" s="8"/>
      <c r="C24" s="13"/>
      <c r="D24" s="1"/>
      <c r="E24" s="1"/>
      <c r="F24" s="2"/>
      <c r="G24" s="5"/>
      <c r="H24" s="14"/>
      <c r="I24" s="2"/>
      <c r="J24" s="13"/>
    </row>
    <row r="25" spans="1:10" ht="12.75">
      <c r="A25" s="12" t="s">
        <v>16</v>
      </c>
      <c r="B25" s="5">
        <v>55606</v>
      </c>
      <c r="C25" s="13">
        <v>55.6</v>
      </c>
      <c r="D25" s="1">
        <v>-207</v>
      </c>
      <c r="E25" s="1">
        <v>171</v>
      </c>
      <c r="F25" s="2">
        <f>D25+E25</f>
        <v>-36</v>
      </c>
      <c r="G25" s="5">
        <f t="shared" si="2"/>
        <v>55570</v>
      </c>
      <c r="H25" s="14">
        <v>55.6</v>
      </c>
      <c r="I25" s="2">
        <v>55588</v>
      </c>
      <c r="J25" s="13">
        <v>55.6</v>
      </c>
    </row>
    <row r="26" spans="1:10" s="10" customFormat="1" ht="12.75">
      <c r="A26" s="20" t="s">
        <v>67</v>
      </c>
      <c r="B26" s="6">
        <f>B28+B29+B30</f>
        <v>55156</v>
      </c>
      <c r="C26" s="15">
        <f>C28+C29+C30</f>
        <v>55.2</v>
      </c>
      <c r="D26" s="6">
        <f>D28+D29+D30</f>
        <v>-76</v>
      </c>
      <c r="E26" s="6">
        <f>E28+E29+E30</f>
        <v>411</v>
      </c>
      <c r="F26" s="6">
        <f>F28+F29+F30</f>
        <v>335</v>
      </c>
      <c r="G26" s="6">
        <f t="shared" si="2"/>
        <v>55491</v>
      </c>
      <c r="H26" s="6">
        <f>H28+H29+H30</f>
        <v>55.5</v>
      </c>
      <c r="I26" s="6">
        <f>I28+I29+I30</f>
        <v>55324</v>
      </c>
      <c r="J26" s="15">
        <f>J28+J29+J30</f>
        <v>55.3</v>
      </c>
    </row>
    <row r="27" spans="1:10" ht="12.75">
      <c r="A27" s="12" t="s">
        <v>15</v>
      </c>
      <c r="B27" s="7"/>
      <c r="C27" s="13"/>
      <c r="D27" s="1"/>
      <c r="E27" s="1"/>
      <c r="F27" s="2"/>
      <c r="G27" s="5"/>
      <c r="H27" s="14"/>
      <c r="I27" s="2"/>
      <c r="J27" s="13"/>
    </row>
    <row r="28" spans="1:10" ht="12.75">
      <c r="A28" s="12" t="s">
        <v>17</v>
      </c>
      <c r="B28" s="5">
        <v>34231</v>
      </c>
      <c r="C28" s="13">
        <v>34.2</v>
      </c>
      <c r="D28" s="1">
        <v>-109</v>
      </c>
      <c r="E28" s="1">
        <v>-134</v>
      </c>
      <c r="F28" s="2">
        <f>D28+E28</f>
        <v>-243</v>
      </c>
      <c r="G28" s="5">
        <f t="shared" si="2"/>
        <v>33988</v>
      </c>
      <c r="H28" s="14">
        <v>34</v>
      </c>
      <c r="I28" s="2">
        <v>34110</v>
      </c>
      <c r="J28" s="13">
        <v>34.1</v>
      </c>
    </row>
    <row r="29" spans="1:10" ht="12.75">
      <c r="A29" s="12" t="s">
        <v>18</v>
      </c>
      <c r="B29" s="5">
        <v>10457</v>
      </c>
      <c r="C29" s="13">
        <v>10.5</v>
      </c>
      <c r="D29" s="1">
        <v>9</v>
      </c>
      <c r="E29" s="1">
        <v>153</v>
      </c>
      <c r="F29" s="2">
        <f>D29+E29</f>
        <v>162</v>
      </c>
      <c r="G29" s="5">
        <f t="shared" si="2"/>
        <v>10619</v>
      </c>
      <c r="H29" s="14">
        <v>10.6</v>
      </c>
      <c r="I29" s="2">
        <v>10538</v>
      </c>
      <c r="J29" s="13">
        <v>10.5</v>
      </c>
    </row>
    <row r="30" spans="1:10" ht="12.75">
      <c r="A30" s="12" t="s">
        <v>19</v>
      </c>
      <c r="B30" s="5">
        <v>10468</v>
      </c>
      <c r="C30" s="13">
        <v>10.5</v>
      </c>
      <c r="D30" s="1">
        <v>24</v>
      </c>
      <c r="E30" s="1">
        <v>392</v>
      </c>
      <c r="F30" s="2">
        <f>D30+E30</f>
        <v>416</v>
      </c>
      <c r="G30" s="5">
        <f t="shared" si="2"/>
        <v>10884</v>
      </c>
      <c r="H30" s="14">
        <v>10.9</v>
      </c>
      <c r="I30" s="2">
        <v>10676</v>
      </c>
      <c r="J30" s="13">
        <v>10.7</v>
      </c>
    </row>
    <row r="31" spans="1:10" s="10" customFormat="1" ht="12.75">
      <c r="A31" s="20" t="s">
        <v>68</v>
      </c>
      <c r="B31" s="6">
        <f>B32+B33</f>
        <v>109868</v>
      </c>
      <c r="C31" s="15">
        <f>C32+C33</f>
        <v>109.89999999999999</v>
      </c>
      <c r="D31" s="6">
        <f>D32+D33</f>
        <v>-520</v>
      </c>
      <c r="E31" s="6">
        <f>E32+E33</f>
        <v>-175</v>
      </c>
      <c r="F31" s="6">
        <f>F32+F33</f>
        <v>-695</v>
      </c>
      <c r="G31" s="5">
        <f t="shared" si="2"/>
        <v>109173</v>
      </c>
      <c r="H31" s="6">
        <f>H32+H33</f>
        <v>109.2</v>
      </c>
      <c r="I31" s="6">
        <f>I32+I33</f>
        <v>109521</v>
      </c>
      <c r="J31" s="15">
        <f>J32+J33</f>
        <v>109.5</v>
      </c>
    </row>
    <row r="32" spans="1:10" ht="12.75">
      <c r="A32" s="12" t="s">
        <v>3</v>
      </c>
      <c r="B32" s="5">
        <v>107592</v>
      </c>
      <c r="C32" s="13">
        <v>107.6</v>
      </c>
      <c r="D32" s="1">
        <v>-525</v>
      </c>
      <c r="E32" s="1">
        <v>-184</v>
      </c>
      <c r="F32" s="2">
        <f>D32+E32</f>
        <v>-709</v>
      </c>
      <c r="G32" s="5">
        <f t="shared" si="2"/>
        <v>106883</v>
      </c>
      <c r="H32" s="14">
        <v>106.9</v>
      </c>
      <c r="I32" s="2">
        <v>107238</v>
      </c>
      <c r="J32" s="13">
        <v>107.2</v>
      </c>
    </row>
    <row r="33" spans="1:10" ht="12.75">
      <c r="A33" s="12" t="s">
        <v>65</v>
      </c>
      <c r="B33" s="5">
        <v>2276</v>
      </c>
      <c r="C33" s="13">
        <v>2.3</v>
      </c>
      <c r="D33" s="1">
        <v>5</v>
      </c>
      <c r="E33" s="1">
        <v>9</v>
      </c>
      <c r="F33" s="2">
        <f>D33+E33</f>
        <v>14</v>
      </c>
      <c r="G33" s="5">
        <f t="shared" si="2"/>
        <v>2290</v>
      </c>
      <c r="H33" s="14">
        <v>2.3</v>
      </c>
      <c r="I33" s="2">
        <v>2283</v>
      </c>
      <c r="J33" s="13">
        <v>2.3</v>
      </c>
    </row>
    <row r="34" spans="1:10" s="10" customFormat="1" ht="12.75">
      <c r="A34" s="20" t="s">
        <v>69</v>
      </c>
      <c r="B34" s="6">
        <v>27152</v>
      </c>
      <c r="C34" s="21">
        <v>27.2</v>
      </c>
      <c r="D34" s="9">
        <v>-209</v>
      </c>
      <c r="E34" s="9">
        <v>143</v>
      </c>
      <c r="F34" s="6">
        <v>-66</v>
      </c>
      <c r="G34" s="6">
        <f>B34+D34+E34</f>
        <v>27086</v>
      </c>
      <c r="H34" s="22">
        <v>27.1</v>
      </c>
      <c r="I34" s="6">
        <v>27119</v>
      </c>
      <c r="J34" s="21">
        <v>27.1</v>
      </c>
    </row>
    <row r="35" spans="1:10" s="10" customFormat="1" ht="12.75">
      <c r="A35" s="20" t="s">
        <v>70</v>
      </c>
      <c r="B35" s="6">
        <v>47769</v>
      </c>
      <c r="C35" s="21">
        <v>47.8</v>
      </c>
      <c r="D35" s="9">
        <v>-186</v>
      </c>
      <c r="E35" s="9">
        <v>20</v>
      </c>
      <c r="F35" s="6">
        <v>-166</v>
      </c>
      <c r="G35" s="6">
        <f t="shared" si="2"/>
        <v>47603</v>
      </c>
      <c r="H35" s="22">
        <v>47.6</v>
      </c>
      <c r="I35" s="6">
        <v>47686</v>
      </c>
      <c r="J35" s="21">
        <v>47.7</v>
      </c>
    </row>
    <row r="36" spans="1:10" s="10" customFormat="1" ht="12.75">
      <c r="A36" s="20" t="s">
        <v>71</v>
      </c>
      <c r="B36" s="6">
        <f>B37+B38</f>
        <v>29090</v>
      </c>
      <c r="C36" s="6">
        <f aca="true" t="shared" si="4" ref="C36:J36">C37+C38</f>
        <v>29.1</v>
      </c>
      <c r="D36" s="6">
        <f t="shared" si="4"/>
        <v>-123</v>
      </c>
      <c r="E36" s="6">
        <f t="shared" si="4"/>
        <v>171</v>
      </c>
      <c r="F36" s="6">
        <f t="shared" si="4"/>
        <v>48</v>
      </c>
      <c r="G36" s="6">
        <f t="shared" si="4"/>
        <v>29138</v>
      </c>
      <c r="H36" s="6">
        <f t="shared" si="4"/>
        <v>29.1</v>
      </c>
      <c r="I36" s="6">
        <f t="shared" si="4"/>
        <v>29114</v>
      </c>
      <c r="J36" s="15">
        <f t="shared" si="4"/>
        <v>29.1</v>
      </c>
    </row>
    <row r="37" spans="1:10" ht="12.75">
      <c r="A37" s="12" t="s">
        <v>3</v>
      </c>
      <c r="B37" s="5">
        <v>28019</v>
      </c>
      <c r="C37" s="13">
        <v>28</v>
      </c>
      <c r="D37" s="1">
        <v>-109</v>
      </c>
      <c r="E37" s="1">
        <v>170</v>
      </c>
      <c r="F37" s="2">
        <f>D37+E37</f>
        <v>61</v>
      </c>
      <c r="G37" s="5">
        <f t="shared" si="2"/>
        <v>28080</v>
      </c>
      <c r="H37" s="14">
        <v>28.1</v>
      </c>
      <c r="I37" s="35">
        <v>28050</v>
      </c>
      <c r="J37" s="37">
        <v>28</v>
      </c>
    </row>
    <row r="38" spans="1:10" ht="12.75">
      <c r="A38" s="12" t="s">
        <v>65</v>
      </c>
      <c r="B38" s="5">
        <v>1071</v>
      </c>
      <c r="C38" s="13">
        <v>1.1</v>
      </c>
      <c r="D38" s="1">
        <v>-14</v>
      </c>
      <c r="E38" s="1">
        <v>1</v>
      </c>
      <c r="F38" s="2">
        <f>D38+E38</f>
        <v>-13</v>
      </c>
      <c r="G38" s="5">
        <f t="shared" si="2"/>
        <v>1058</v>
      </c>
      <c r="H38" s="13">
        <v>1</v>
      </c>
      <c r="I38" s="35">
        <v>1064</v>
      </c>
      <c r="J38" s="37">
        <v>1.1</v>
      </c>
    </row>
    <row r="39" spans="1:10" s="10" customFormat="1" ht="12.75">
      <c r="A39" s="20" t="s">
        <v>72</v>
      </c>
      <c r="B39" s="6">
        <f>B40+B41</f>
        <v>178711</v>
      </c>
      <c r="C39" s="6">
        <f aca="true" t="shared" si="5" ref="C39:H39">C40+C41</f>
        <v>178.70000000000002</v>
      </c>
      <c r="D39" s="6">
        <f t="shared" si="5"/>
        <v>-792</v>
      </c>
      <c r="E39" s="6">
        <f t="shared" si="5"/>
        <v>-220</v>
      </c>
      <c r="F39" s="6">
        <f t="shared" si="5"/>
        <v>-1012</v>
      </c>
      <c r="G39" s="6">
        <f t="shared" si="5"/>
        <v>177699</v>
      </c>
      <c r="H39" s="6">
        <f t="shared" si="5"/>
        <v>177.70000000000002</v>
      </c>
      <c r="I39" s="6">
        <f>I40+I41</f>
        <v>178205</v>
      </c>
      <c r="J39" s="15">
        <f>J40+J41</f>
        <v>178.20000000000002</v>
      </c>
    </row>
    <row r="40" spans="1:10" ht="12.75">
      <c r="A40" s="12" t="s">
        <v>3</v>
      </c>
      <c r="B40" s="5">
        <v>177918</v>
      </c>
      <c r="C40" s="13">
        <v>177.9</v>
      </c>
      <c r="D40" s="1">
        <v>-792</v>
      </c>
      <c r="E40" s="1">
        <v>-225</v>
      </c>
      <c r="F40" s="2">
        <f>D40+E40</f>
        <v>-1017</v>
      </c>
      <c r="G40" s="5">
        <f t="shared" si="2"/>
        <v>176901</v>
      </c>
      <c r="H40" s="14">
        <v>176.9</v>
      </c>
      <c r="I40" s="2">
        <v>177410</v>
      </c>
      <c r="J40" s="13">
        <v>177.4</v>
      </c>
    </row>
    <row r="41" spans="1:10" ht="12.75">
      <c r="A41" s="12" t="s">
        <v>65</v>
      </c>
      <c r="B41" s="5">
        <v>793</v>
      </c>
      <c r="C41" s="13">
        <v>0.8</v>
      </c>
      <c r="D41" s="1">
        <v>0</v>
      </c>
      <c r="E41" s="1">
        <v>5</v>
      </c>
      <c r="F41" s="2">
        <f>D41+E41</f>
        <v>5</v>
      </c>
      <c r="G41" s="5">
        <f t="shared" si="2"/>
        <v>798</v>
      </c>
      <c r="H41" s="14">
        <v>0.8</v>
      </c>
      <c r="I41" s="2">
        <v>795</v>
      </c>
      <c r="J41" s="13">
        <v>0.8</v>
      </c>
    </row>
    <row r="42" spans="1:10" s="10" customFormat="1" ht="12.75">
      <c r="A42" s="20" t="s">
        <v>73</v>
      </c>
      <c r="B42" s="6">
        <f>B46+B47+B48</f>
        <v>719596</v>
      </c>
      <c r="C42" s="6">
        <f aca="true" t="shared" si="6" ref="C42:H42">C46+C47+C48</f>
        <v>719.5999999999999</v>
      </c>
      <c r="D42" s="6">
        <f t="shared" si="6"/>
        <v>1207</v>
      </c>
      <c r="E42" s="6">
        <f t="shared" si="6"/>
        <v>-1654</v>
      </c>
      <c r="F42" s="6">
        <f t="shared" si="6"/>
        <v>-447</v>
      </c>
      <c r="G42" s="6">
        <f t="shared" si="6"/>
        <v>719149</v>
      </c>
      <c r="H42" s="6">
        <f t="shared" si="6"/>
        <v>719.1</v>
      </c>
      <c r="I42" s="6">
        <f>I46+I47+I48</f>
        <v>719372</v>
      </c>
      <c r="J42" s="15">
        <f>J46+J47+J48</f>
        <v>719.4</v>
      </c>
    </row>
    <row r="43" spans="1:10" ht="12.75">
      <c r="A43" s="12" t="s">
        <v>15</v>
      </c>
      <c r="B43" s="7"/>
      <c r="C43" s="13"/>
      <c r="D43" s="1"/>
      <c r="E43" s="1"/>
      <c r="F43" s="2"/>
      <c r="G43" s="5"/>
      <c r="H43" s="14"/>
      <c r="I43" s="2"/>
      <c r="J43" s="13"/>
    </row>
    <row r="44" spans="1:10" ht="12.75">
      <c r="A44" s="12" t="s">
        <v>20</v>
      </c>
      <c r="B44" s="5">
        <v>719596</v>
      </c>
      <c r="C44" s="2">
        <f aca="true" t="shared" si="7" ref="C44:H44">C46+C47+C48</f>
        <v>719.5999999999999</v>
      </c>
      <c r="D44" s="2">
        <f t="shared" si="7"/>
        <v>1207</v>
      </c>
      <c r="E44" s="2">
        <f>E46+E47+E48</f>
        <v>-1654</v>
      </c>
      <c r="F44" s="2">
        <f t="shared" si="7"/>
        <v>-447</v>
      </c>
      <c r="G44" s="5">
        <f t="shared" si="7"/>
        <v>719149</v>
      </c>
      <c r="H44" s="4">
        <f t="shared" si="7"/>
        <v>719.1</v>
      </c>
      <c r="I44" s="2">
        <v>719372</v>
      </c>
      <c r="J44" s="18">
        <f>J46+J47+J48</f>
        <v>719.4</v>
      </c>
    </row>
    <row r="45" spans="1:10" ht="12.75">
      <c r="A45" s="12" t="s">
        <v>5</v>
      </c>
      <c r="B45" s="8"/>
      <c r="C45" s="13"/>
      <c r="D45" s="1"/>
      <c r="E45" s="1"/>
      <c r="F45" s="2"/>
      <c r="G45" s="5"/>
      <c r="H45" s="14"/>
      <c r="I45" s="2"/>
      <c r="J45" s="13"/>
    </row>
    <row r="46" spans="1:10" ht="12.75">
      <c r="A46" s="12" t="s">
        <v>21</v>
      </c>
      <c r="B46" s="5">
        <v>441889</v>
      </c>
      <c r="C46" s="13">
        <v>441.9</v>
      </c>
      <c r="D46" s="1">
        <v>1567</v>
      </c>
      <c r="E46" s="1">
        <v>-2083</v>
      </c>
      <c r="F46" s="2">
        <f>D46+E46</f>
        <v>-516</v>
      </c>
      <c r="G46" s="5">
        <f>B46+D46+E46</f>
        <v>441373</v>
      </c>
      <c r="H46" s="39">
        <v>441.4</v>
      </c>
      <c r="I46" s="2">
        <v>441631</v>
      </c>
      <c r="J46" s="13">
        <v>441.6</v>
      </c>
    </row>
    <row r="47" spans="1:10" ht="12.75">
      <c r="A47" s="12" t="s">
        <v>22</v>
      </c>
      <c r="B47" s="5">
        <v>119015</v>
      </c>
      <c r="C47" s="13">
        <v>119</v>
      </c>
      <c r="D47" s="1">
        <v>-177</v>
      </c>
      <c r="E47" s="1">
        <v>-169</v>
      </c>
      <c r="F47" s="2">
        <f>D47+E47</f>
        <v>-346</v>
      </c>
      <c r="G47" s="5">
        <f>B47+D47+E47</f>
        <v>118669</v>
      </c>
      <c r="H47" s="40">
        <v>118.6</v>
      </c>
      <c r="I47" s="2">
        <v>118842</v>
      </c>
      <c r="J47" s="13">
        <v>118.9</v>
      </c>
    </row>
    <row r="48" spans="1:10" ht="12.75">
      <c r="A48" s="12" t="s">
        <v>23</v>
      </c>
      <c r="B48" s="5">
        <v>158692</v>
      </c>
      <c r="C48" s="13">
        <v>158.7</v>
      </c>
      <c r="D48" s="1">
        <v>-183</v>
      </c>
      <c r="E48" s="1">
        <v>598</v>
      </c>
      <c r="F48" s="2">
        <f>D48+E48</f>
        <v>415</v>
      </c>
      <c r="G48" s="5">
        <f>B48+D48+E48</f>
        <v>159107</v>
      </c>
      <c r="H48" s="14">
        <v>159.1</v>
      </c>
      <c r="I48" s="2">
        <v>158899</v>
      </c>
      <c r="J48" s="13">
        <v>158.9</v>
      </c>
    </row>
    <row r="49" spans="1:10" s="10" customFormat="1" ht="12.75">
      <c r="A49" s="20" t="s">
        <v>74</v>
      </c>
      <c r="B49" s="6">
        <f>B50+B51</f>
        <v>72434</v>
      </c>
      <c r="C49" s="6">
        <f aca="true" t="shared" si="8" ref="C49:H49">C50+C51</f>
        <v>72.4</v>
      </c>
      <c r="D49" s="6">
        <f t="shared" si="8"/>
        <v>-383</v>
      </c>
      <c r="E49" s="6">
        <f t="shared" si="8"/>
        <v>326</v>
      </c>
      <c r="F49" s="6">
        <f t="shared" si="8"/>
        <v>-57</v>
      </c>
      <c r="G49" s="6">
        <f t="shared" si="8"/>
        <v>72377</v>
      </c>
      <c r="H49" s="6">
        <f t="shared" si="8"/>
        <v>72.4</v>
      </c>
      <c r="I49" s="6">
        <f>I50+I51</f>
        <v>72405</v>
      </c>
      <c r="J49" s="15">
        <f>J50+J51</f>
        <v>72.4</v>
      </c>
    </row>
    <row r="50" spans="1:10" ht="12.75">
      <c r="A50" s="12" t="s">
        <v>3</v>
      </c>
      <c r="B50" s="5">
        <v>72424</v>
      </c>
      <c r="C50" s="13">
        <v>72.4</v>
      </c>
      <c r="D50" s="1">
        <v>-383</v>
      </c>
      <c r="E50" s="1">
        <v>331</v>
      </c>
      <c r="F50" s="2">
        <f>D50+E50</f>
        <v>-52</v>
      </c>
      <c r="G50" s="5">
        <f t="shared" si="2"/>
        <v>72372</v>
      </c>
      <c r="H50" s="14">
        <v>72.4</v>
      </c>
      <c r="I50" s="2">
        <v>72398</v>
      </c>
      <c r="J50" s="13">
        <v>72.4</v>
      </c>
    </row>
    <row r="51" spans="1:10" ht="12.75">
      <c r="A51" s="12" t="s">
        <v>65</v>
      </c>
      <c r="B51" s="5">
        <v>10</v>
      </c>
      <c r="C51" s="13">
        <v>0</v>
      </c>
      <c r="D51" s="1">
        <v>0</v>
      </c>
      <c r="E51" s="1">
        <v>-5</v>
      </c>
      <c r="F51" s="2">
        <f>D51+E51</f>
        <v>-5</v>
      </c>
      <c r="G51" s="5">
        <f>B51+D51+E51</f>
        <v>5</v>
      </c>
      <c r="H51" s="13">
        <v>0</v>
      </c>
      <c r="I51" s="2">
        <v>7</v>
      </c>
      <c r="J51" s="13">
        <v>0</v>
      </c>
    </row>
    <row r="52" spans="1:10" ht="45.75" customHeight="1">
      <c r="A52" s="24"/>
      <c r="B52" s="25"/>
      <c r="C52" s="26"/>
      <c r="D52" s="27"/>
      <c r="E52" s="27"/>
      <c r="F52" s="25"/>
      <c r="G52" s="25"/>
      <c r="H52" s="28"/>
      <c r="I52" s="25"/>
      <c r="J52" s="26"/>
    </row>
    <row r="53" spans="1:10" ht="12.75">
      <c r="A53" s="12" t="s">
        <v>24</v>
      </c>
      <c r="B53" s="5">
        <v>11988</v>
      </c>
      <c r="C53" s="13">
        <v>12</v>
      </c>
      <c r="D53" s="1">
        <v>-81</v>
      </c>
      <c r="E53" s="1">
        <v>-124</v>
      </c>
      <c r="F53" s="2">
        <f>D53+E53</f>
        <v>-205</v>
      </c>
      <c r="G53" s="5">
        <f>B53+D53+E53</f>
        <v>11783</v>
      </c>
      <c r="H53" s="13">
        <v>11.8</v>
      </c>
      <c r="I53" s="2">
        <v>11886</v>
      </c>
      <c r="J53" s="13">
        <v>11.9</v>
      </c>
    </row>
    <row r="54" spans="1:10" s="10" customFormat="1" ht="12.75">
      <c r="A54" s="20" t="s">
        <v>25</v>
      </c>
      <c r="B54" s="16">
        <f>B55+B56</f>
        <v>41426</v>
      </c>
      <c r="C54" s="15">
        <f>C55+C56</f>
        <v>41.4</v>
      </c>
      <c r="D54" s="16">
        <f>D55+D56</f>
        <v>-167</v>
      </c>
      <c r="E54" s="16">
        <f>E55+E56</f>
        <v>-192</v>
      </c>
      <c r="F54" s="16">
        <f>F55+F56</f>
        <v>-359</v>
      </c>
      <c r="G54" s="5">
        <f>B54+D54+E54</f>
        <v>41067</v>
      </c>
      <c r="H54" s="6">
        <f>H55+H56</f>
        <v>41.1</v>
      </c>
      <c r="I54" s="6">
        <f>I55+I56</f>
        <v>41246</v>
      </c>
      <c r="J54" s="15">
        <f>J55+J56</f>
        <v>41.3</v>
      </c>
    </row>
    <row r="55" spans="1:10" ht="12.75">
      <c r="A55" s="12" t="s">
        <v>3</v>
      </c>
      <c r="B55" s="34">
        <f>B58+B59</f>
        <v>25862</v>
      </c>
      <c r="C55" s="13">
        <f>C58+C59</f>
        <v>25.8</v>
      </c>
      <c r="D55" s="23">
        <f>D58+D59</f>
        <v>-76</v>
      </c>
      <c r="E55" s="23">
        <f>E58+E59</f>
        <v>-121</v>
      </c>
      <c r="F55" s="23">
        <f>D55+E55</f>
        <v>-197</v>
      </c>
      <c r="G55" s="34">
        <f>SUM(G58:G59)</f>
        <v>25665</v>
      </c>
      <c r="H55" s="38">
        <f>SUM(H58:H59)</f>
        <v>25.700000000000003</v>
      </c>
      <c r="I55" s="23">
        <f>SUM(I58:I59)</f>
        <v>25763</v>
      </c>
      <c r="J55" s="13">
        <f>SUM(J58:J59)</f>
        <v>25.8</v>
      </c>
    </row>
    <row r="56" spans="1:10" ht="12.75">
      <c r="A56" s="12" t="s">
        <v>65</v>
      </c>
      <c r="B56" s="5">
        <v>15564</v>
      </c>
      <c r="C56" s="13">
        <v>15.6</v>
      </c>
      <c r="D56" s="1">
        <v>-91</v>
      </c>
      <c r="E56" s="1">
        <v>-71</v>
      </c>
      <c r="F56" s="23">
        <f>D56+E56</f>
        <v>-162</v>
      </c>
      <c r="G56" s="5">
        <f>B56+D56+E56</f>
        <v>15402</v>
      </c>
      <c r="H56" s="14">
        <v>15.4</v>
      </c>
      <c r="I56" s="2">
        <v>15483</v>
      </c>
      <c r="J56" s="13">
        <v>15.5</v>
      </c>
    </row>
    <row r="57" spans="1:10" ht="12.75">
      <c r="A57" s="12" t="s">
        <v>15</v>
      </c>
      <c r="B57" s="8"/>
      <c r="C57" s="13"/>
      <c r="D57" s="1"/>
      <c r="E57" s="1"/>
      <c r="F57" s="2"/>
      <c r="G57" s="5"/>
      <c r="H57" s="14"/>
      <c r="I57" s="2"/>
      <c r="J57" s="13"/>
    </row>
    <row r="58" spans="1:10" ht="12.75">
      <c r="A58" s="12" t="s">
        <v>26</v>
      </c>
      <c r="B58" s="5">
        <v>22742</v>
      </c>
      <c r="C58" s="13">
        <v>22.7</v>
      </c>
      <c r="D58" s="1">
        <v>-53</v>
      </c>
      <c r="E58" s="1">
        <v>-106</v>
      </c>
      <c r="F58" s="2">
        <f aca="true" t="shared" si="9" ref="F58:F63">D58+E58</f>
        <v>-159</v>
      </c>
      <c r="G58" s="5">
        <f aca="true" t="shared" si="10" ref="G58:G63">B58+D58+E58</f>
        <v>22583</v>
      </c>
      <c r="H58" s="14">
        <v>22.6</v>
      </c>
      <c r="I58" s="2">
        <v>22662</v>
      </c>
      <c r="J58" s="13">
        <v>22.7</v>
      </c>
    </row>
    <row r="59" spans="1:10" ht="12.75">
      <c r="A59" s="12" t="s">
        <v>27</v>
      </c>
      <c r="B59" s="5">
        <v>3120</v>
      </c>
      <c r="C59" s="13">
        <v>3.1</v>
      </c>
      <c r="D59" s="1">
        <v>-23</v>
      </c>
      <c r="E59" s="1">
        <v>-15</v>
      </c>
      <c r="F59" s="2">
        <f t="shared" si="9"/>
        <v>-38</v>
      </c>
      <c r="G59" s="5">
        <f t="shared" si="10"/>
        <v>3082</v>
      </c>
      <c r="H59" s="14">
        <v>3.1</v>
      </c>
      <c r="I59" s="2">
        <v>3101</v>
      </c>
      <c r="J59" s="13">
        <v>3.1</v>
      </c>
    </row>
    <row r="60" spans="1:10" ht="12.75">
      <c r="A60" s="12" t="s">
        <v>28</v>
      </c>
      <c r="B60" s="5">
        <v>13981</v>
      </c>
      <c r="C60" s="13">
        <v>14</v>
      </c>
      <c r="D60" s="1">
        <v>-67</v>
      </c>
      <c r="E60" s="1">
        <v>128</v>
      </c>
      <c r="F60" s="2">
        <f t="shared" si="9"/>
        <v>61</v>
      </c>
      <c r="G60" s="5">
        <f t="shared" si="10"/>
        <v>14042</v>
      </c>
      <c r="H60" s="40">
        <v>14.1</v>
      </c>
      <c r="I60" s="2">
        <v>14012</v>
      </c>
      <c r="J60" s="13">
        <v>14</v>
      </c>
    </row>
    <row r="61" spans="1:10" ht="12.75">
      <c r="A61" s="12" t="s">
        <v>29</v>
      </c>
      <c r="B61" s="5">
        <v>20081</v>
      </c>
      <c r="C61" s="13">
        <v>20.1</v>
      </c>
      <c r="D61" s="1">
        <v>-26</v>
      </c>
      <c r="E61" s="1">
        <v>-241</v>
      </c>
      <c r="F61" s="2">
        <f t="shared" si="9"/>
        <v>-267</v>
      </c>
      <c r="G61" s="5">
        <f t="shared" si="10"/>
        <v>19814</v>
      </c>
      <c r="H61" s="14">
        <v>19.8</v>
      </c>
      <c r="I61" s="2">
        <v>19948</v>
      </c>
      <c r="J61" s="13">
        <v>19.9</v>
      </c>
    </row>
    <row r="62" spans="1:10" ht="12.75">
      <c r="A62" s="12" t="s">
        <v>30</v>
      </c>
      <c r="B62" s="5">
        <v>18711</v>
      </c>
      <c r="C62" s="13">
        <v>18.7</v>
      </c>
      <c r="D62" s="1">
        <v>79</v>
      </c>
      <c r="E62" s="1">
        <v>-265</v>
      </c>
      <c r="F62" s="2">
        <f t="shared" si="9"/>
        <v>-186</v>
      </c>
      <c r="G62" s="5">
        <f t="shared" si="10"/>
        <v>18525</v>
      </c>
      <c r="H62" s="14">
        <v>18.5</v>
      </c>
      <c r="I62" s="2">
        <v>18618</v>
      </c>
      <c r="J62" s="13">
        <v>18.6</v>
      </c>
    </row>
    <row r="63" spans="1:10" ht="12.75">
      <c r="A63" s="12" t="s">
        <v>31</v>
      </c>
      <c r="B63" s="5">
        <v>24275</v>
      </c>
      <c r="C63" s="13">
        <v>24.3</v>
      </c>
      <c r="D63" s="1">
        <v>-110</v>
      </c>
      <c r="E63" s="1">
        <v>102</v>
      </c>
      <c r="F63" s="2">
        <f t="shared" si="9"/>
        <v>-8</v>
      </c>
      <c r="G63" s="5">
        <f t="shared" si="10"/>
        <v>24267</v>
      </c>
      <c r="H63" s="14">
        <v>24.3</v>
      </c>
      <c r="I63" s="2">
        <v>24271</v>
      </c>
      <c r="J63" s="13">
        <v>24.3</v>
      </c>
    </row>
    <row r="64" spans="1:10" s="10" customFormat="1" ht="12.75">
      <c r="A64" s="20" t="s">
        <v>32</v>
      </c>
      <c r="B64" s="6">
        <f>B65+B66</f>
        <v>83597</v>
      </c>
      <c r="C64" s="6">
        <f aca="true" t="shared" si="11" ref="C64:H64">C65+C66</f>
        <v>83.6</v>
      </c>
      <c r="D64" s="6">
        <f t="shared" si="11"/>
        <v>37</v>
      </c>
      <c r="E64" s="6">
        <f t="shared" si="11"/>
        <v>229</v>
      </c>
      <c r="F64" s="6">
        <f t="shared" si="11"/>
        <v>266</v>
      </c>
      <c r="G64" s="6">
        <f t="shared" si="11"/>
        <v>83863</v>
      </c>
      <c r="H64" s="36">
        <f t="shared" si="11"/>
        <v>83.8</v>
      </c>
      <c r="I64" s="6">
        <f>I65+I66</f>
        <v>83730</v>
      </c>
      <c r="J64" s="6">
        <f>J65+J66</f>
        <v>83.69999999999999</v>
      </c>
    </row>
    <row r="65" spans="1:10" ht="12.75">
      <c r="A65" s="12" t="s">
        <v>3</v>
      </c>
      <c r="B65" s="5">
        <f>B68+B69+B70+B71</f>
        <v>32490</v>
      </c>
      <c r="C65" s="2">
        <f>C68+C69+C70+C71</f>
        <v>32.5</v>
      </c>
      <c r="D65" s="2">
        <f>D68+D69+D70+D71</f>
        <v>54</v>
      </c>
      <c r="E65" s="2">
        <f>E68+E69+E70+E71</f>
        <v>-202</v>
      </c>
      <c r="F65" s="2">
        <f>D65+E65</f>
        <v>-148</v>
      </c>
      <c r="G65" s="5">
        <f>G68+G69+G70+G71</f>
        <v>32342</v>
      </c>
      <c r="H65" s="2">
        <f>H68+H69+H70+H71</f>
        <v>32.3</v>
      </c>
      <c r="I65" s="2">
        <f>I68+I69+I70+I71</f>
        <v>32416</v>
      </c>
      <c r="J65" s="2">
        <f>J68+J69+J70+J71</f>
        <v>32.4</v>
      </c>
    </row>
    <row r="66" spans="1:10" ht="12.75">
      <c r="A66" s="12" t="s">
        <v>65</v>
      </c>
      <c r="B66" s="5">
        <v>51107</v>
      </c>
      <c r="C66" s="13">
        <v>51.1</v>
      </c>
      <c r="D66" s="1">
        <v>-17</v>
      </c>
      <c r="E66" s="1">
        <v>431</v>
      </c>
      <c r="F66" s="2">
        <f>D66+E66</f>
        <v>414</v>
      </c>
      <c r="G66" s="5">
        <f>B66+D66+E66</f>
        <v>51521</v>
      </c>
      <c r="H66" s="39">
        <v>51.5</v>
      </c>
      <c r="I66" s="2">
        <v>51314</v>
      </c>
      <c r="J66" s="13">
        <v>51.3</v>
      </c>
    </row>
    <row r="67" spans="1:10" ht="12.75">
      <c r="A67" s="12" t="s">
        <v>15</v>
      </c>
      <c r="B67" s="8"/>
      <c r="C67" s="13"/>
      <c r="D67" s="1"/>
      <c r="E67" s="1"/>
      <c r="F67" s="2"/>
      <c r="G67" s="5"/>
      <c r="H67" s="14"/>
      <c r="I67" s="2"/>
      <c r="J67" s="13"/>
    </row>
    <row r="68" spans="1:10" ht="12.75">
      <c r="A68" s="12" t="s">
        <v>33</v>
      </c>
      <c r="B68" s="5">
        <v>6458</v>
      </c>
      <c r="C68" s="13">
        <v>6.5</v>
      </c>
      <c r="D68" s="1">
        <v>-23</v>
      </c>
      <c r="E68" s="1">
        <v>64</v>
      </c>
      <c r="F68" s="2">
        <f>D68+E68</f>
        <v>41</v>
      </c>
      <c r="G68" s="5">
        <f aca="true" t="shared" si="12" ref="G68:G79">B68+D68+E68</f>
        <v>6499</v>
      </c>
      <c r="H68" s="14">
        <v>6.5</v>
      </c>
      <c r="I68" s="2">
        <v>6478</v>
      </c>
      <c r="J68" s="13">
        <v>6.5</v>
      </c>
    </row>
    <row r="69" spans="1:10" ht="12.75">
      <c r="A69" s="12" t="s">
        <v>34</v>
      </c>
      <c r="B69" s="5">
        <v>11725</v>
      </c>
      <c r="C69" s="13">
        <v>11.7</v>
      </c>
      <c r="D69" s="1">
        <v>92</v>
      </c>
      <c r="E69" s="1">
        <v>-487</v>
      </c>
      <c r="F69" s="2">
        <f aca="true" t="shared" si="13" ref="F69:F79">D69+E69</f>
        <v>-395</v>
      </c>
      <c r="G69" s="5">
        <f t="shared" si="12"/>
        <v>11330</v>
      </c>
      <c r="H69" s="14">
        <v>11.3</v>
      </c>
      <c r="I69" s="2">
        <v>11527</v>
      </c>
      <c r="J69" s="13">
        <v>11.5</v>
      </c>
    </row>
    <row r="70" spans="1:10" ht="12.75">
      <c r="A70" s="12" t="s">
        <v>35</v>
      </c>
      <c r="B70" s="5">
        <v>6955</v>
      </c>
      <c r="C70" s="13">
        <v>7</v>
      </c>
      <c r="D70" s="1">
        <v>13</v>
      </c>
      <c r="E70" s="1">
        <v>146</v>
      </c>
      <c r="F70" s="2">
        <f t="shared" si="13"/>
        <v>159</v>
      </c>
      <c r="G70" s="5">
        <f t="shared" si="12"/>
        <v>7114</v>
      </c>
      <c r="H70" s="13">
        <v>7.1</v>
      </c>
      <c r="I70" s="2">
        <v>7035</v>
      </c>
      <c r="J70" s="13">
        <v>7</v>
      </c>
    </row>
    <row r="71" spans="1:10" ht="12.75">
      <c r="A71" s="12" t="s">
        <v>36</v>
      </c>
      <c r="B71" s="5">
        <v>7352</v>
      </c>
      <c r="C71" s="13">
        <v>7.3</v>
      </c>
      <c r="D71" s="1">
        <v>-28</v>
      </c>
      <c r="E71" s="1">
        <v>75</v>
      </c>
      <c r="F71" s="2">
        <f t="shared" si="13"/>
        <v>47</v>
      </c>
      <c r="G71" s="5">
        <f t="shared" si="12"/>
        <v>7399</v>
      </c>
      <c r="H71" s="14">
        <v>7.4</v>
      </c>
      <c r="I71" s="2">
        <v>7376</v>
      </c>
      <c r="J71" s="13">
        <v>7.4</v>
      </c>
    </row>
    <row r="72" spans="1:10" ht="12.75">
      <c r="A72" s="12" t="s">
        <v>37</v>
      </c>
      <c r="B72" s="5">
        <v>9994</v>
      </c>
      <c r="C72" s="13">
        <v>10</v>
      </c>
      <c r="D72" s="1">
        <v>-33</v>
      </c>
      <c r="E72" s="1">
        <v>-21</v>
      </c>
      <c r="F72" s="2">
        <f t="shared" si="13"/>
        <v>-54</v>
      </c>
      <c r="G72" s="5">
        <f t="shared" si="12"/>
        <v>9940</v>
      </c>
      <c r="H72" s="38">
        <v>9.9</v>
      </c>
      <c r="I72" s="2">
        <v>9967</v>
      </c>
      <c r="J72" s="13">
        <v>10</v>
      </c>
    </row>
    <row r="73" spans="1:10" ht="12.75">
      <c r="A73" s="12" t="s">
        <v>38</v>
      </c>
      <c r="B73" s="5">
        <v>13162</v>
      </c>
      <c r="C73" s="13">
        <v>13.2</v>
      </c>
      <c r="D73" s="1">
        <v>-15</v>
      </c>
      <c r="E73" s="1">
        <v>-61</v>
      </c>
      <c r="F73" s="2">
        <f t="shared" si="13"/>
        <v>-76</v>
      </c>
      <c r="G73" s="5">
        <f t="shared" si="12"/>
        <v>13086</v>
      </c>
      <c r="H73" s="14">
        <v>13.1</v>
      </c>
      <c r="I73" s="2">
        <v>13124</v>
      </c>
      <c r="J73" s="13">
        <v>13.1</v>
      </c>
    </row>
    <row r="74" spans="1:10" ht="12.75">
      <c r="A74" s="12" t="s">
        <v>39</v>
      </c>
      <c r="B74" s="5">
        <v>11239</v>
      </c>
      <c r="C74" s="13">
        <v>11.2</v>
      </c>
      <c r="D74" s="1">
        <v>-35</v>
      </c>
      <c r="E74" s="1">
        <v>-100</v>
      </c>
      <c r="F74" s="2">
        <f t="shared" si="13"/>
        <v>-135</v>
      </c>
      <c r="G74" s="5">
        <f t="shared" si="12"/>
        <v>11104</v>
      </c>
      <c r="H74" s="14">
        <v>11.1</v>
      </c>
      <c r="I74" s="2">
        <v>11172</v>
      </c>
      <c r="J74" s="13">
        <v>11.2</v>
      </c>
    </row>
    <row r="75" spans="1:10" ht="12.75">
      <c r="A75" s="12" t="s">
        <v>40</v>
      </c>
      <c r="B75" s="5">
        <v>32916</v>
      </c>
      <c r="C75" s="13">
        <v>32.9</v>
      </c>
      <c r="D75" s="1">
        <v>-93</v>
      </c>
      <c r="E75" s="1">
        <v>-147</v>
      </c>
      <c r="F75" s="2">
        <f t="shared" si="13"/>
        <v>-240</v>
      </c>
      <c r="G75" s="5">
        <f t="shared" si="12"/>
        <v>32676</v>
      </c>
      <c r="H75" s="14">
        <v>32.7</v>
      </c>
      <c r="I75" s="2">
        <v>32796</v>
      </c>
      <c r="J75" s="13">
        <v>32.8</v>
      </c>
    </row>
    <row r="76" spans="1:10" ht="12.75">
      <c r="A76" s="12" t="s">
        <v>41</v>
      </c>
      <c r="B76" s="5">
        <v>46940</v>
      </c>
      <c r="C76" s="13">
        <v>46.9</v>
      </c>
      <c r="D76" s="1">
        <v>-120</v>
      </c>
      <c r="E76" s="1">
        <v>-402</v>
      </c>
      <c r="F76" s="2">
        <f t="shared" si="13"/>
        <v>-522</v>
      </c>
      <c r="G76" s="5">
        <f t="shared" si="12"/>
        <v>46418</v>
      </c>
      <c r="H76" s="14">
        <v>46.4</v>
      </c>
      <c r="I76" s="2">
        <v>46679</v>
      </c>
      <c r="J76" s="13">
        <v>46.7</v>
      </c>
    </row>
    <row r="77" spans="1:10" ht="12.75">
      <c r="A77" s="12" t="s">
        <v>42</v>
      </c>
      <c r="B77" s="5">
        <v>15665</v>
      </c>
      <c r="C77" s="13">
        <v>15.7</v>
      </c>
      <c r="D77" s="1">
        <v>-117</v>
      </c>
      <c r="E77" s="1">
        <v>-70</v>
      </c>
      <c r="F77" s="2">
        <f t="shared" si="13"/>
        <v>-187</v>
      </c>
      <c r="G77" s="5">
        <f t="shared" si="12"/>
        <v>15478</v>
      </c>
      <c r="H77" s="14">
        <v>15.5</v>
      </c>
      <c r="I77" s="2">
        <v>15572</v>
      </c>
      <c r="J77" s="13">
        <v>15.6</v>
      </c>
    </row>
    <row r="78" spans="1:10" ht="12.75">
      <c r="A78" s="12" t="s">
        <v>43</v>
      </c>
      <c r="B78" s="5">
        <v>23730</v>
      </c>
      <c r="C78" s="13">
        <v>23.7</v>
      </c>
      <c r="D78" s="1">
        <v>-34</v>
      </c>
      <c r="E78" s="1">
        <v>-195</v>
      </c>
      <c r="F78" s="2">
        <f t="shared" si="13"/>
        <v>-229</v>
      </c>
      <c r="G78" s="5">
        <f t="shared" si="12"/>
        <v>23501</v>
      </c>
      <c r="H78" s="14">
        <v>23.5</v>
      </c>
      <c r="I78" s="2">
        <v>23616</v>
      </c>
      <c r="J78" s="13">
        <v>23.6</v>
      </c>
    </row>
    <row r="79" spans="1:10" ht="12.75">
      <c r="A79" s="12" t="s">
        <v>44</v>
      </c>
      <c r="B79" s="5">
        <v>17709</v>
      </c>
      <c r="C79" s="13">
        <v>17.7</v>
      </c>
      <c r="D79" s="1">
        <v>-23</v>
      </c>
      <c r="E79" s="1">
        <v>-153</v>
      </c>
      <c r="F79" s="2">
        <f t="shared" si="13"/>
        <v>-176</v>
      </c>
      <c r="G79" s="5">
        <f t="shared" si="12"/>
        <v>17533</v>
      </c>
      <c r="H79" s="14">
        <v>17.5</v>
      </c>
      <c r="I79" s="2">
        <v>17621</v>
      </c>
      <c r="J79" s="13">
        <v>17.6</v>
      </c>
    </row>
    <row r="80" spans="1:10" s="10" customFormat="1" ht="12.75">
      <c r="A80" s="20" t="s">
        <v>45</v>
      </c>
      <c r="B80" s="6">
        <f>B81+B82</f>
        <v>54595</v>
      </c>
      <c r="C80" s="6">
        <f aca="true" t="shared" si="14" ref="C80:H80">C81+C82</f>
        <v>54.599999999999994</v>
      </c>
      <c r="D80" s="6">
        <f t="shared" si="14"/>
        <v>-84</v>
      </c>
      <c r="E80" s="6">
        <f t="shared" si="14"/>
        <v>160</v>
      </c>
      <c r="F80" s="6">
        <f t="shared" si="14"/>
        <v>76</v>
      </c>
      <c r="G80" s="6">
        <f t="shared" si="14"/>
        <v>54671</v>
      </c>
      <c r="H80" s="6">
        <f t="shared" si="14"/>
        <v>54.7</v>
      </c>
      <c r="I80" s="6">
        <f>I81+I82</f>
        <v>54633</v>
      </c>
      <c r="J80" s="6">
        <f>J81+J82</f>
        <v>54.599999999999994</v>
      </c>
    </row>
    <row r="81" spans="1:10" ht="12.75">
      <c r="A81" s="12" t="s">
        <v>3</v>
      </c>
      <c r="B81" s="5">
        <f aca="true" t="shared" si="15" ref="B81:J81">B84+B85+B86</f>
        <v>24243</v>
      </c>
      <c r="C81" s="2">
        <f t="shared" si="15"/>
        <v>24.2</v>
      </c>
      <c r="D81" s="2">
        <f t="shared" si="15"/>
        <v>-56</v>
      </c>
      <c r="E81" s="2">
        <f t="shared" si="15"/>
        <v>220</v>
      </c>
      <c r="F81" s="2">
        <f t="shared" si="15"/>
        <v>164</v>
      </c>
      <c r="G81" s="5">
        <f t="shared" si="15"/>
        <v>24407</v>
      </c>
      <c r="H81" s="2">
        <f t="shared" si="15"/>
        <v>24.4</v>
      </c>
      <c r="I81" s="2">
        <f t="shared" si="15"/>
        <v>24325</v>
      </c>
      <c r="J81" s="2">
        <f t="shared" si="15"/>
        <v>24.299999999999997</v>
      </c>
    </row>
    <row r="82" spans="1:10" ht="12.75">
      <c r="A82" s="12" t="s">
        <v>65</v>
      </c>
      <c r="B82" s="5">
        <v>30352</v>
      </c>
      <c r="C82" s="13">
        <v>30.4</v>
      </c>
      <c r="D82" s="1">
        <v>-28</v>
      </c>
      <c r="E82" s="1">
        <v>-60</v>
      </c>
      <c r="F82" s="2">
        <f>D82+E82</f>
        <v>-88</v>
      </c>
      <c r="G82" s="5">
        <f>B82+D82+E82</f>
        <v>30264</v>
      </c>
      <c r="H82" s="14">
        <v>30.3</v>
      </c>
      <c r="I82" s="2">
        <v>30308</v>
      </c>
      <c r="J82" s="13">
        <v>30.3</v>
      </c>
    </row>
    <row r="83" spans="1:10" ht="12.75">
      <c r="A83" s="12" t="s">
        <v>15</v>
      </c>
      <c r="B83" s="8"/>
      <c r="C83" s="13"/>
      <c r="D83" s="1"/>
      <c r="E83" s="1"/>
      <c r="F83" s="2"/>
      <c r="G83" s="5"/>
      <c r="H83" s="14"/>
      <c r="I83" s="2"/>
      <c r="J83" s="13"/>
    </row>
    <row r="84" spans="1:10" ht="12.75">
      <c r="A84" s="12" t="s">
        <v>46</v>
      </c>
      <c r="B84" s="5">
        <v>7159</v>
      </c>
      <c r="C84" s="13">
        <v>7.1</v>
      </c>
      <c r="D84" s="1">
        <v>12</v>
      </c>
      <c r="E84" s="1">
        <v>209</v>
      </c>
      <c r="F84" s="2">
        <f>D84+E84</f>
        <v>221</v>
      </c>
      <c r="G84" s="5">
        <f>B84+D84+E84</f>
        <v>7380</v>
      </c>
      <c r="H84" s="14">
        <v>7.4</v>
      </c>
      <c r="I84" s="2">
        <v>7270</v>
      </c>
      <c r="J84" s="13">
        <v>7.3</v>
      </c>
    </row>
    <row r="85" spans="1:10" ht="12.75">
      <c r="A85" s="12" t="s">
        <v>47</v>
      </c>
      <c r="B85" s="5">
        <v>7375</v>
      </c>
      <c r="C85" s="13">
        <v>7.4</v>
      </c>
      <c r="D85" s="1">
        <v>-36</v>
      </c>
      <c r="E85" s="1">
        <v>-45</v>
      </c>
      <c r="F85" s="2">
        <f>D85+E85</f>
        <v>-81</v>
      </c>
      <c r="G85" s="5">
        <f>B85+D85+E85</f>
        <v>7294</v>
      </c>
      <c r="H85" s="14">
        <v>7.3</v>
      </c>
      <c r="I85" s="2">
        <v>7334</v>
      </c>
      <c r="J85" s="13">
        <v>7.3</v>
      </c>
    </row>
    <row r="86" spans="1:10" ht="12.75">
      <c r="A86" s="12" t="s">
        <v>48</v>
      </c>
      <c r="B86" s="5">
        <v>9709</v>
      </c>
      <c r="C86" s="13">
        <v>9.7</v>
      </c>
      <c r="D86" s="1">
        <v>-32</v>
      </c>
      <c r="E86" s="1">
        <v>56</v>
      </c>
      <c r="F86" s="2">
        <f>D86+E86</f>
        <v>24</v>
      </c>
      <c r="G86" s="5">
        <f>B86+D86+E86</f>
        <v>9733</v>
      </c>
      <c r="H86" s="14">
        <v>9.7</v>
      </c>
      <c r="I86" s="2">
        <v>9721</v>
      </c>
      <c r="J86" s="13">
        <v>9.7</v>
      </c>
    </row>
    <row r="87" spans="1:10" s="10" customFormat="1" ht="12.75">
      <c r="A87" s="20" t="s">
        <v>49</v>
      </c>
      <c r="B87" s="6">
        <f>B88+B89</f>
        <v>34360</v>
      </c>
      <c r="C87" s="15">
        <f aca="true" t="shared" si="16" ref="C87:J87">C88+C89</f>
        <v>34.4</v>
      </c>
      <c r="D87" s="6">
        <f t="shared" si="16"/>
        <v>-109</v>
      </c>
      <c r="E87" s="6">
        <f t="shared" si="16"/>
        <v>-114</v>
      </c>
      <c r="F87" s="6">
        <f t="shared" si="16"/>
        <v>-223</v>
      </c>
      <c r="G87" s="6">
        <f t="shared" si="16"/>
        <v>34137</v>
      </c>
      <c r="H87" s="6">
        <f t="shared" si="16"/>
        <v>34.1</v>
      </c>
      <c r="I87" s="6">
        <f t="shared" si="16"/>
        <v>34248</v>
      </c>
      <c r="J87" s="15">
        <f t="shared" si="16"/>
        <v>34.2</v>
      </c>
    </row>
    <row r="88" spans="1:10" ht="12.75">
      <c r="A88" s="12" t="s">
        <v>50</v>
      </c>
      <c r="B88" s="5">
        <v>18899</v>
      </c>
      <c r="C88" s="13">
        <v>18.9</v>
      </c>
      <c r="D88" s="1">
        <v>-55</v>
      </c>
      <c r="E88" s="1">
        <v>-205</v>
      </c>
      <c r="F88" s="2">
        <f>D88+E88</f>
        <v>-260</v>
      </c>
      <c r="G88" s="5">
        <f>B88+D88+E88</f>
        <v>18639</v>
      </c>
      <c r="H88" s="14">
        <v>18.6</v>
      </c>
      <c r="I88" s="2">
        <v>18769</v>
      </c>
      <c r="J88" s="13">
        <v>18.8</v>
      </c>
    </row>
    <row r="89" spans="1:10" ht="12.75">
      <c r="A89" s="12" t="s">
        <v>65</v>
      </c>
      <c r="B89" s="5">
        <v>15461</v>
      </c>
      <c r="C89" s="13">
        <v>15.5</v>
      </c>
      <c r="D89" s="1">
        <v>-54</v>
      </c>
      <c r="E89" s="1">
        <v>91</v>
      </c>
      <c r="F89" s="2">
        <f>D89+E89</f>
        <v>37</v>
      </c>
      <c r="G89" s="5">
        <f>B89+D89+E89</f>
        <v>15498</v>
      </c>
      <c r="H89" s="14">
        <v>15.5</v>
      </c>
      <c r="I89" s="2">
        <v>15479</v>
      </c>
      <c r="J89" s="13">
        <v>15.4</v>
      </c>
    </row>
    <row r="90" spans="1:10" ht="12.75">
      <c r="A90" s="12" t="s">
        <v>51</v>
      </c>
      <c r="B90" s="5">
        <v>17748</v>
      </c>
      <c r="C90" s="13">
        <v>17.7</v>
      </c>
      <c r="D90" s="1">
        <v>-69</v>
      </c>
      <c r="E90" s="1">
        <v>-67</v>
      </c>
      <c r="F90" s="2">
        <f>D90+E90</f>
        <v>-136</v>
      </c>
      <c r="G90" s="5">
        <f>B90+D90+E90</f>
        <v>17612</v>
      </c>
      <c r="H90" s="14">
        <v>17.6</v>
      </c>
      <c r="I90" s="2">
        <v>17680</v>
      </c>
      <c r="J90" s="13">
        <v>17.7</v>
      </c>
    </row>
    <row r="91" spans="1:10" ht="12.75">
      <c r="A91" s="12" t="s">
        <v>52</v>
      </c>
      <c r="B91" s="5">
        <v>28655</v>
      </c>
      <c r="C91" s="13">
        <v>28.6</v>
      </c>
      <c r="D91" s="1">
        <v>-52</v>
      </c>
      <c r="E91" s="1">
        <v>-111</v>
      </c>
      <c r="F91" s="2">
        <f>D91+E91</f>
        <v>-163</v>
      </c>
      <c r="G91" s="5">
        <f>B91+D91+E91</f>
        <v>28492</v>
      </c>
      <c r="H91" s="14">
        <v>28.5</v>
      </c>
      <c r="I91" s="2">
        <v>28574</v>
      </c>
      <c r="J91" s="13">
        <v>28.6</v>
      </c>
    </row>
    <row r="92" spans="1:10" ht="12.75">
      <c r="A92" s="12" t="s">
        <v>53</v>
      </c>
      <c r="B92" s="5">
        <v>23859</v>
      </c>
      <c r="C92" s="13">
        <v>23.9</v>
      </c>
      <c r="D92" s="1">
        <v>9</v>
      </c>
      <c r="E92" s="1">
        <v>-152</v>
      </c>
      <c r="F92" s="2">
        <f>D92+E92</f>
        <v>-143</v>
      </c>
      <c r="G92" s="5">
        <f>B92+D92+E92</f>
        <v>23716</v>
      </c>
      <c r="H92" s="14">
        <v>23.7</v>
      </c>
      <c r="I92" s="2">
        <v>23787</v>
      </c>
      <c r="J92" s="13">
        <v>23.8</v>
      </c>
    </row>
    <row r="93" spans="1:10" s="10" customFormat="1" ht="12.75">
      <c r="A93" s="20" t="s">
        <v>54</v>
      </c>
      <c r="B93" s="6">
        <f>B94+B95</f>
        <v>46891</v>
      </c>
      <c r="C93" s="15">
        <f>C94+C95</f>
        <v>46.9</v>
      </c>
      <c r="D93" s="6">
        <f aca="true" t="shared" si="17" ref="D93:I93">D94+D95</f>
        <v>-21</v>
      </c>
      <c r="E93" s="6">
        <f t="shared" si="17"/>
        <v>-321</v>
      </c>
      <c r="F93" s="6">
        <f t="shared" si="17"/>
        <v>-342</v>
      </c>
      <c r="G93" s="6">
        <f t="shared" si="17"/>
        <v>46549</v>
      </c>
      <c r="H93" s="6">
        <f>H94+H95</f>
        <v>46.6</v>
      </c>
      <c r="I93" s="6">
        <f t="shared" si="17"/>
        <v>46720</v>
      </c>
      <c r="J93" s="6">
        <f>J94+J95</f>
        <v>46.699999999999996</v>
      </c>
    </row>
    <row r="94" spans="1:10" ht="12.75">
      <c r="A94" s="12" t="s">
        <v>55</v>
      </c>
      <c r="B94" s="5">
        <v>13380</v>
      </c>
      <c r="C94" s="13">
        <v>13.4</v>
      </c>
      <c r="D94" s="1">
        <v>30</v>
      </c>
      <c r="E94" s="1">
        <v>57</v>
      </c>
      <c r="F94" s="2">
        <f>D94+E94</f>
        <v>87</v>
      </c>
      <c r="G94" s="5">
        <f>B94+D94+E94</f>
        <v>13467</v>
      </c>
      <c r="H94" s="41">
        <v>13.5</v>
      </c>
      <c r="I94" s="2">
        <v>13423</v>
      </c>
      <c r="J94" s="13">
        <v>13.4</v>
      </c>
    </row>
    <row r="95" spans="1:10" ht="12.75">
      <c r="A95" s="12" t="s">
        <v>65</v>
      </c>
      <c r="B95" s="5">
        <v>33511</v>
      </c>
      <c r="C95" s="13">
        <v>33.5</v>
      </c>
      <c r="D95" s="1">
        <v>-51</v>
      </c>
      <c r="E95" s="1">
        <v>-378</v>
      </c>
      <c r="F95" s="2">
        <f>D95+E95</f>
        <v>-429</v>
      </c>
      <c r="G95" s="5">
        <f>B95+D95+E95</f>
        <v>33082</v>
      </c>
      <c r="H95" s="14">
        <v>33.1</v>
      </c>
      <c r="I95" s="2">
        <v>33297</v>
      </c>
      <c r="J95" s="13">
        <v>33.3</v>
      </c>
    </row>
    <row r="96" spans="1:10" ht="12.75">
      <c r="A96" s="12" t="s">
        <v>56</v>
      </c>
      <c r="B96" s="5">
        <v>57608</v>
      </c>
      <c r="C96" s="13">
        <v>57.6</v>
      </c>
      <c r="D96" s="1">
        <v>23</v>
      </c>
      <c r="E96" s="1">
        <v>2868</v>
      </c>
      <c r="F96" s="2">
        <f>D96+E96</f>
        <v>2891</v>
      </c>
      <c r="G96" s="5">
        <f>B96+D96+E96</f>
        <v>60499</v>
      </c>
      <c r="H96" s="14">
        <v>60.5</v>
      </c>
      <c r="I96" s="2">
        <v>59053</v>
      </c>
      <c r="J96" s="37">
        <v>59</v>
      </c>
    </row>
    <row r="97" spans="1:10" s="10" customFormat="1" ht="12.75">
      <c r="A97" s="20" t="s">
        <v>57</v>
      </c>
      <c r="B97" s="6">
        <f>B98+B99</f>
        <v>25874</v>
      </c>
      <c r="C97" s="15">
        <f>C98+C99</f>
        <v>25.9</v>
      </c>
      <c r="D97" s="6">
        <f aca="true" t="shared" si="18" ref="D97:I97">D98+D99</f>
        <v>-104</v>
      </c>
      <c r="E97" s="6">
        <f t="shared" si="18"/>
        <v>128</v>
      </c>
      <c r="F97" s="6">
        <f t="shared" si="18"/>
        <v>24</v>
      </c>
      <c r="G97" s="6">
        <f t="shared" si="18"/>
        <v>25898</v>
      </c>
      <c r="H97" s="6">
        <f t="shared" si="18"/>
        <v>25.900000000000002</v>
      </c>
      <c r="I97" s="36">
        <f t="shared" si="18"/>
        <v>25885</v>
      </c>
      <c r="J97" s="36">
        <f>J98+J99</f>
        <v>25.9</v>
      </c>
    </row>
    <row r="98" spans="1:10" ht="12.75">
      <c r="A98" s="12" t="s">
        <v>3</v>
      </c>
      <c r="B98" s="5">
        <v>5866</v>
      </c>
      <c r="C98" s="18">
        <v>5.9</v>
      </c>
      <c r="D98" s="2">
        <v>-53</v>
      </c>
      <c r="E98" s="2">
        <v>36</v>
      </c>
      <c r="F98" s="2">
        <f>F100+F101</f>
        <v>-17</v>
      </c>
      <c r="G98" s="5">
        <f>G100+G101</f>
        <v>5849</v>
      </c>
      <c r="H98" s="2">
        <f>H100+H101</f>
        <v>5.8</v>
      </c>
      <c r="I98" s="35">
        <f>I100+I101</f>
        <v>5857</v>
      </c>
      <c r="J98" s="35">
        <v>5.9</v>
      </c>
    </row>
    <row r="99" spans="1:10" ht="12.75">
      <c r="A99" s="12" t="s">
        <v>65</v>
      </c>
      <c r="B99" s="5">
        <v>20008</v>
      </c>
      <c r="C99" s="13">
        <v>20</v>
      </c>
      <c r="D99" s="1">
        <v>-51</v>
      </c>
      <c r="E99" s="1">
        <v>92</v>
      </c>
      <c r="F99" s="2">
        <f>D99+E99</f>
        <v>41</v>
      </c>
      <c r="G99" s="5">
        <f aca="true" t="shared" si="19" ref="G99:G105">B99+D99+E99</f>
        <v>20049</v>
      </c>
      <c r="H99" s="13">
        <v>20.1</v>
      </c>
      <c r="I99" s="2">
        <v>20028</v>
      </c>
      <c r="J99" s="13">
        <v>20</v>
      </c>
    </row>
    <row r="100" spans="1:10" ht="12.75">
      <c r="A100" s="12" t="s">
        <v>58</v>
      </c>
      <c r="B100" s="5">
        <v>2936</v>
      </c>
      <c r="C100" s="13">
        <v>3</v>
      </c>
      <c r="D100" s="1">
        <v>-12</v>
      </c>
      <c r="E100" s="1">
        <v>-11</v>
      </c>
      <c r="F100" s="2">
        <f aca="true" t="shared" si="20" ref="F100:F105">D100+E100</f>
        <v>-23</v>
      </c>
      <c r="G100" s="5">
        <f t="shared" si="19"/>
        <v>2913</v>
      </c>
      <c r="H100" s="13">
        <v>2.9</v>
      </c>
      <c r="I100" s="35">
        <v>2924</v>
      </c>
      <c r="J100" s="13">
        <v>2.9</v>
      </c>
    </row>
    <row r="101" spans="1:10" ht="12.75">
      <c r="A101" s="12" t="s">
        <v>59</v>
      </c>
      <c r="B101" s="5">
        <v>2930</v>
      </c>
      <c r="C101" s="13">
        <v>2.9</v>
      </c>
      <c r="D101" s="1">
        <v>-41</v>
      </c>
      <c r="E101" s="1">
        <v>47</v>
      </c>
      <c r="F101" s="2">
        <f t="shared" si="20"/>
        <v>6</v>
      </c>
      <c r="G101" s="5">
        <f t="shared" si="19"/>
        <v>2936</v>
      </c>
      <c r="H101" s="14">
        <v>2.9</v>
      </c>
      <c r="I101" s="2">
        <v>2933</v>
      </c>
      <c r="J101" s="13">
        <v>2.9</v>
      </c>
    </row>
    <row r="102" spans="1:10" ht="12.75">
      <c r="A102" s="12" t="s">
        <v>60</v>
      </c>
      <c r="B102" s="5">
        <v>16122</v>
      </c>
      <c r="C102" s="13">
        <v>16.1</v>
      </c>
      <c r="D102" s="1">
        <v>-39</v>
      </c>
      <c r="E102" s="1">
        <v>-66</v>
      </c>
      <c r="F102" s="2">
        <f t="shared" si="20"/>
        <v>-105</v>
      </c>
      <c r="G102" s="5">
        <f t="shared" si="19"/>
        <v>16017</v>
      </c>
      <c r="H102" s="13">
        <v>16</v>
      </c>
      <c r="I102" s="35">
        <v>16070</v>
      </c>
      <c r="J102" s="13">
        <v>16.1</v>
      </c>
    </row>
    <row r="103" spans="1:10" ht="12.75">
      <c r="A103" s="12" t="s">
        <v>61</v>
      </c>
      <c r="B103" s="5">
        <v>16514</v>
      </c>
      <c r="C103" s="13">
        <v>16.5</v>
      </c>
      <c r="D103" s="1">
        <v>-84</v>
      </c>
      <c r="E103" s="1">
        <v>-156</v>
      </c>
      <c r="F103" s="2">
        <f t="shared" si="20"/>
        <v>-240</v>
      </c>
      <c r="G103" s="5">
        <f t="shared" si="19"/>
        <v>16274</v>
      </c>
      <c r="H103" s="14">
        <v>16.3</v>
      </c>
      <c r="I103" s="2">
        <v>16394</v>
      </c>
      <c r="J103" s="13">
        <v>16.4</v>
      </c>
    </row>
    <row r="104" spans="1:10" ht="12.75">
      <c r="A104" s="12" t="s">
        <v>62</v>
      </c>
      <c r="B104" s="5">
        <v>16387</v>
      </c>
      <c r="C104" s="13">
        <v>16.4</v>
      </c>
      <c r="D104" s="1">
        <v>-138</v>
      </c>
      <c r="E104" s="1">
        <v>-11</v>
      </c>
      <c r="F104" s="2">
        <f t="shared" si="20"/>
        <v>-149</v>
      </c>
      <c r="G104" s="5">
        <f t="shared" si="19"/>
        <v>16238</v>
      </c>
      <c r="H104" s="14">
        <v>16.2</v>
      </c>
      <c r="I104" s="2">
        <v>16312</v>
      </c>
      <c r="J104" s="13">
        <v>16.3</v>
      </c>
    </row>
    <row r="105" spans="1:10" ht="12.75">
      <c r="A105" s="12" t="s">
        <v>63</v>
      </c>
      <c r="B105" s="5">
        <v>20653</v>
      </c>
      <c r="C105" s="13">
        <v>20.6</v>
      </c>
      <c r="D105" s="1">
        <v>-149</v>
      </c>
      <c r="E105" s="1">
        <v>-19</v>
      </c>
      <c r="F105" s="2">
        <f t="shared" si="20"/>
        <v>-168</v>
      </c>
      <c r="G105" s="5">
        <f t="shared" si="19"/>
        <v>20485</v>
      </c>
      <c r="H105" s="14">
        <v>20.5</v>
      </c>
      <c r="I105" s="2">
        <v>20569</v>
      </c>
      <c r="J105" s="13">
        <v>20.6</v>
      </c>
    </row>
  </sheetData>
  <sheetProtection/>
  <mergeCells count="7">
    <mergeCell ref="A1:J1"/>
    <mergeCell ref="D2:E2"/>
    <mergeCell ref="F2:F3"/>
    <mergeCell ref="A2:A3"/>
    <mergeCell ref="B2:C2"/>
    <mergeCell ref="G2:H2"/>
    <mergeCell ref="I2:J2"/>
  </mergeCells>
  <printOptions/>
  <pageMargins left="0.5118110236220472" right="0.31496062992125984" top="0.6692913385826772" bottom="0.6299212598425197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04"/>
  <sheetViews>
    <sheetView zoomScalePageLayoutView="0" workbookViewId="0" topLeftCell="A37">
      <selection activeCell="L3" sqref="L3"/>
    </sheetView>
  </sheetViews>
  <sheetFormatPr defaultColWidth="9.00390625" defaultRowHeight="12.75"/>
  <cols>
    <col min="1" max="1" width="22.625" style="59" customWidth="1"/>
    <col min="2" max="2" width="8.375" style="58" customWidth="1"/>
    <col min="3" max="3" width="7.875" style="59" customWidth="1"/>
    <col min="4" max="4" width="6.875" style="58" customWidth="1"/>
    <col min="5" max="5" width="7.00390625" style="58" customWidth="1"/>
    <col min="6" max="6" width="7.75390625" style="58" customWidth="1"/>
    <col min="7" max="7" width="8.00390625" style="58" customWidth="1"/>
    <col min="8" max="8" width="7.375" style="59" customWidth="1"/>
    <col min="9" max="9" width="8.25390625" style="58" customWidth="1"/>
    <col min="10" max="10" width="7.75390625" style="65" customWidth="1"/>
    <col min="11" max="16384" width="9.125" style="59" customWidth="1"/>
  </cols>
  <sheetData>
    <row r="1" spans="1:10" ht="60.75" customHeight="1">
      <c r="A1" s="163" t="s">
        <v>85</v>
      </c>
      <c r="B1" s="163"/>
      <c r="C1" s="163"/>
      <c r="D1" s="163"/>
      <c r="E1" s="163"/>
      <c r="F1" s="163"/>
      <c r="G1" s="163"/>
      <c r="H1" s="163"/>
      <c r="I1" s="163"/>
      <c r="J1" s="163"/>
    </row>
    <row r="2" spans="1:10" s="60" customFormat="1" ht="47.25" customHeight="1">
      <c r="A2" s="164"/>
      <c r="B2" s="166" t="s">
        <v>77</v>
      </c>
      <c r="C2" s="166"/>
      <c r="D2" s="166" t="s">
        <v>78</v>
      </c>
      <c r="E2" s="166"/>
      <c r="F2" s="166" t="s">
        <v>79</v>
      </c>
      <c r="G2" s="166" t="s">
        <v>80</v>
      </c>
      <c r="H2" s="166"/>
      <c r="I2" s="166" t="s">
        <v>81</v>
      </c>
      <c r="J2" s="166"/>
    </row>
    <row r="3" spans="1:10" ht="33.75" customHeight="1">
      <c r="A3" s="165"/>
      <c r="B3" s="66" t="s">
        <v>75</v>
      </c>
      <c r="C3" s="66" t="s">
        <v>76</v>
      </c>
      <c r="D3" s="66" t="s">
        <v>0</v>
      </c>
      <c r="E3" s="66" t="s">
        <v>1</v>
      </c>
      <c r="F3" s="166"/>
      <c r="G3" s="66" t="s">
        <v>75</v>
      </c>
      <c r="H3" s="66" t="s">
        <v>76</v>
      </c>
      <c r="I3" s="66" t="s">
        <v>75</v>
      </c>
      <c r="J3" s="66" t="s">
        <v>76</v>
      </c>
    </row>
    <row r="4" spans="1:10" ht="12.75">
      <c r="A4" s="46" t="s">
        <v>2</v>
      </c>
      <c r="B4" s="47">
        <v>3214065</v>
      </c>
      <c r="C4" s="42">
        <v>3214.1</v>
      </c>
      <c r="D4" s="42">
        <v>-5802</v>
      </c>
      <c r="E4" s="42">
        <v>5026</v>
      </c>
      <c r="F4" s="42">
        <v>-776</v>
      </c>
      <c r="G4" s="42">
        <v>3213289</v>
      </c>
      <c r="H4" s="42">
        <v>3213.3</v>
      </c>
      <c r="I4" s="42">
        <v>3213677</v>
      </c>
      <c r="J4" s="44">
        <v>3213.7000000000007</v>
      </c>
    </row>
    <row r="5" spans="1:10" ht="12.75">
      <c r="A5" s="46" t="s">
        <v>3</v>
      </c>
      <c r="B5" s="42">
        <v>2581156</v>
      </c>
      <c r="C5" s="42">
        <v>2581.2</v>
      </c>
      <c r="D5" s="47">
        <v>-4247</v>
      </c>
      <c r="E5" s="42">
        <v>4193</v>
      </c>
      <c r="F5" s="42">
        <v>-54</v>
      </c>
      <c r="G5" s="42">
        <v>2581102</v>
      </c>
      <c r="H5" s="44">
        <v>2581.1000000000004</v>
      </c>
      <c r="I5" s="42">
        <v>2581129</v>
      </c>
      <c r="J5" s="44">
        <v>2581.100000000001</v>
      </c>
    </row>
    <row r="6" spans="1:10" ht="12.75">
      <c r="A6" s="46" t="s">
        <v>65</v>
      </c>
      <c r="B6" s="42">
        <v>632909</v>
      </c>
      <c r="C6" s="42">
        <v>632.9</v>
      </c>
      <c r="D6" s="42">
        <v>-1555</v>
      </c>
      <c r="E6" s="42">
        <v>833</v>
      </c>
      <c r="F6" s="42">
        <v>-722</v>
      </c>
      <c r="G6" s="42">
        <v>632187</v>
      </c>
      <c r="H6" s="42">
        <v>632.2</v>
      </c>
      <c r="I6" s="42">
        <v>632548</v>
      </c>
      <c r="J6" s="44">
        <v>632.6</v>
      </c>
    </row>
    <row r="7" spans="1:10" s="49" customFormat="1" ht="19.5" customHeight="1">
      <c r="A7" s="48" t="s">
        <v>64</v>
      </c>
      <c r="B7" s="42">
        <v>1169284</v>
      </c>
      <c r="C7" s="42">
        <v>1169.3</v>
      </c>
      <c r="D7" s="42">
        <v>-2816</v>
      </c>
      <c r="E7" s="42">
        <v>5217</v>
      </c>
      <c r="F7" s="42">
        <v>2401</v>
      </c>
      <c r="G7" s="42">
        <v>1171685</v>
      </c>
      <c r="H7" s="42">
        <v>1171.7</v>
      </c>
      <c r="I7" s="42">
        <v>1170484</v>
      </c>
      <c r="J7" s="44">
        <v>1170.5</v>
      </c>
    </row>
    <row r="8" spans="1:10" ht="12.75">
      <c r="A8" s="61" t="s">
        <v>3</v>
      </c>
      <c r="B8" s="43">
        <v>1169184</v>
      </c>
      <c r="C8" s="43">
        <v>1169.2</v>
      </c>
      <c r="D8" s="43">
        <v>-2811</v>
      </c>
      <c r="E8" s="43">
        <v>5225</v>
      </c>
      <c r="F8" s="43">
        <v>2414</v>
      </c>
      <c r="G8" s="43">
        <v>1171598</v>
      </c>
      <c r="H8" s="43">
        <v>1171.6000000000001</v>
      </c>
      <c r="I8" s="43">
        <v>1170391</v>
      </c>
      <c r="J8" s="50">
        <v>1170.4</v>
      </c>
    </row>
    <row r="9" spans="1:10" ht="12.75">
      <c r="A9" s="61" t="s">
        <v>4</v>
      </c>
      <c r="B9" s="43">
        <v>1169184</v>
      </c>
      <c r="C9" s="43">
        <v>1169.2</v>
      </c>
      <c r="D9" s="43">
        <v>-2811</v>
      </c>
      <c r="E9" s="43">
        <v>5225</v>
      </c>
      <c r="F9" s="43">
        <v>2414</v>
      </c>
      <c r="G9" s="43">
        <v>1171598</v>
      </c>
      <c r="H9" s="43">
        <v>1171.6000000000001</v>
      </c>
      <c r="I9" s="43">
        <v>1170391</v>
      </c>
      <c r="J9" s="43">
        <v>1170.4</v>
      </c>
    </row>
    <row r="10" spans="1:10" ht="12.75">
      <c r="A10" s="61" t="s">
        <v>5</v>
      </c>
      <c r="B10" s="51"/>
      <c r="C10" s="57"/>
      <c r="D10" s="52"/>
      <c r="E10" s="52"/>
      <c r="F10" s="43"/>
      <c r="G10" s="43"/>
      <c r="H10" s="62"/>
      <c r="I10" s="43"/>
      <c r="J10" s="57"/>
    </row>
    <row r="11" spans="1:10" ht="12.75">
      <c r="A11" s="61" t="s">
        <v>6</v>
      </c>
      <c r="B11" s="43">
        <v>102548</v>
      </c>
      <c r="C11" s="57">
        <v>102.6</v>
      </c>
      <c r="D11" s="52">
        <v>-900</v>
      </c>
      <c r="E11" s="52">
        <v>-783</v>
      </c>
      <c r="F11" s="43">
        <v>-1683</v>
      </c>
      <c r="G11" s="43">
        <v>100865</v>
      </c>
      <c r="H11" s="62">
        <v>100.9</v>
      </c>
      <c r="I11" s="43">
        <v>101707</v>
      </c>
      <c r="J11" s="57">
        <v>101.7</v>
      </c>
    </row>
    <row r="12" spans="1:10" ht="12.75">
      <c r="A12" s="61" t="s">
        <v>7</v>
      </c>
      <c r="B12" s="43">
        <v>228939</v>
      </c>
      <c r="C12" s="57">
        <v>228.9</v>
      </c>
      <c r="D12" s="52">
        <v>-677</v>
      </c>
      <c r="E12" s="52">
        <v>-1609</v>
      </c>
      <c r="F12" s="43">
        <v>-2286</v>
      </c>
      <c r="G12" s="43">
        <v>226653</v>
      </c>
      <c r="H12" s="62">
        <v>226.7</v>
      </c>
      <c r="I12" s="43">
        <v>227796</v>
      </c>
      <c r="J12" s="57">
        <v>227.8</v>
      </c>
    </row>
    <row r="13" spans="1:10" ht="12.75">
      <c r="A13" s="61" t="s">
        <v>8</v>
      </c>
      <c r="B13" s="43">
        <v>84968</v>
      </c>
      <c r="C13" s="57">
        <v>85</v>
      </c>
      <c r="D13" s="52">
        <v>-332</v>
      </c>
      <c r="E13" s="52">
        <v>961</v>
      </c>
      <c r="F13" s="43">
        <v>629</v>
      </c>
      <c r="G13" s="43">
        <v>85597</v>
      </c>
      <c r="H13" s="57">
        <v>85.6</v>
      </c>
      <c r="I13" s="43">
        <v>85283</v>
      </c>
      <c r="J13" s="57">
        <v>85.3</v>
      </c>
    </row>
    <row r="14" spans="1:10" ht="12.75">
      <c r="A14" s="61" t="s">
        <v>9</v>
      </c>
      <c r="B14" s="43">
        <v>86868</v>
      </c>
      <c r="C14" s="57">
        <v>86.9</v>
      </c>
      <c r="D14" s="52">
        <v>7</v>
      </c>
      <c r="E14" s="52">
        <v>649</v>
      </c>
      <c r="F14" s="43">
        <v>656</v>
      </c>
      <c r="G14" s="43">
        <v>87524</v>
      </c>
      <c r="H14" s="62">
        <v>87.5</v>
      </c>
      <c r="I14" s="43">
        <v>87196</v>
      </c>
      <c r="J14" s="57">
        <v>87.2</v>
      </c>
    </row>
    <row r="15" spans="1:10" ht="12.75">
      <c r="A15" s="61" t="s">
        <v>10</v>
      </c>
      <c r="B15" s="43">
        <v>65248</v>
      </c>
      <c r="C15" s="57">
        <v>65.2</v>
      </c>
      <c r="D15" s="52">
        <v>-142</v>
      </c>
      <c r="E15" s="52">
        <v>21</v>
      </c>
      <c r="F15" s="43">
        <v>-121</v>
      </c>
      <c r="G15" s="43">
        <v>65127</v>
      </c>
      <c r="H15" s="62">
        <v>65.1</v>
      </c>
      <c r="I15" s="43">
        <v>65187</v>
      </c>
      <c r="J15" s="57">
        <v>65.2</v>
      </c>
    </row>
    <row r="16" spans="1:10" ht="12.75">
      <c r="A16" s="61" t="s">
        <v>11</v>
      </c>
      <c r="B16" s="43">
        <v>115535</v>
      </c>
      <c r="C16" s="57">
        <v>115.5</v>
      </c>
      <c r="D16" s="52">
        <v>-45</v>
      </c>
      <c r="E16" s="52">
        <v>2746</v>
      </c>
      <c r="F16" s="43">
        <v>2701</v>
      </c>
      <c r="G16" s="43">
        <v>118236</v>
      </c>
      <c r="H16" s="62">
        <v>118.2</v>
      </c>
      <c r="I16" s="43">
        <v>116885</v>
      </c>
      <c r="J16" s="57">
        <v>116.9</v>
      </c>
    </row>
    <row r="17" spans="1:10" ht="12.75">
      <c r="A17" s="61" t="s">
        <v>12</v>
      </c>
      <c r="B17" s="43">
        <v>275116</v>
      </c>
      <c r="C17" s="57">
        <v>275.1</v>
      </c>
      <c r="D17" s="52">
        <v>-435</v>
      </c>
      <c r="E17" s="52">
        <v>1479</v>
      </c>
      <c r="F17" s="43">
        <v>1044</v>
      </c>
      <c r="G17" s="43">
        <v>276160</v>
      </c>
      <c r="H17" s="62">
        <v>276.2</v>
      </c>
      <c r="I17" s="43">
        <v>275638</v>
      </c>
      <c r="J17" s="57">
        <v>275.6</v>
      </c>
    </row>
    <row r="18" spans="1:10" ht="12.75">
      <c r="A18" s="61" t="s">
        <v>13</v>
      </c>
      <c r="B18" s="43">
        <v>30560</v>
      </c>
      <c r="C18" s="57">
        <v>30.6</v>
      </c>
      <c r="D18" s="52">
        <v>-36</v>
      </c>
      <c r="E18" s="52">
        <v>212</v>
      </c>
      <c r="F18" s="43">
        <v>176</v>
      </c>
      <c r="G18" s="43">
        <v>30736</v>
      </c>
      <c r="H18" s="62">
        <v>30.7</v>
      </c>
      <c r="I18" s="43">
        <v>30648</v>
      </c>
      <c r="J18" s="57">
        <v>30.6</v>
      </c>
    </row>
    <row r="19" spans="1:10" ht="12.75">
      <c r="A19" s="61" t="s">
        <v>14</v>
      </c>
      <c r="B19" s="43">
        <v>179402</v>
      </c>
      <c r="C19" s="57">
        <v>179.4</v>
      </c>
      <c r="D19" s="52">
        <v>-251</v>
      </c>
      <c r="E19" s="52">
        <v>1549</v>
      </c>
      <c r="F19" s="43">
        <v>1298</v>
      </c>
      <c r="G19" s="43">
        <v>180700</v>
      </c>
      <c r="H19" s="62">
        <v>180.7</v>
      </c>
      <c r="I19" s="43">
        <v>180051</v>
      </c>
      <c r="J19" s="57">
        <v>180.1</v>
      </c>
    </row>
    <row r="20" spans="1:10" ht="12.75">
      <c r="A20" s="61" t="s">
        <v>65</v>
      </c>
      <c r="B20" s="43">
        <v>100</v>
      </c>
      <c r="C20" s="57">
        <v>0.1</v>
      </c>
      <c r="D20" s="52">
        <v>-5</v>
      </c>
      <c r="E20" s="52">
        <v>-8</v>
      </c>
      <c r="F20" s="43">
        <v>-13</v>
      </c>
      <c r="G20" s="43">
        <v>87</v>
      </c>
      <c r="H20" s="62">
        <v>0.1</v>
      </c>
      <c r="I20" s="43">
        <v>93</v>
      </c>
      <c r="J20" s="57">
        <v>0.1</v>
      </c>
    </row>
    <row r="21" spans="1:10" s="49" customFormat="1" ht="12.75">
      <c r="A21" s="53" t="s">
        <v>66</v>
      </c>
      <c r="B21" s="42">
        <v>60325</v>
      </c>
      <c r="C21" s="42">
        <v>60.300000000000004</v>
      </c>
      <c r="D21" s="42">
        <v>-282</v>
      </c>
      <c r="E21" s="42">
        <v>160</v>
      </c>
      <c r="F21" s="42">
        <v>-122</v>
      </c>
      <c r="G21" s="42">
        <v>60203</v>
      </c>
      <c r="H21" s="42">
        <v>60.2</v>
      </c>
      <c r="I21" s="42">
        <v>60264</v>
      </c>
      <c r="J21" s="44">
        <v>60.300000000000004</v>
      </c>
    </row>
    <row r="22" spans="1:10" ht="12.75">
      <c r="A22" s="61" t="s">
        <v>3</v>
      </c>
      <c r="B22" s="43">
        <v>55606</v>
      </c>
      <c r="C22" s="57">
        <v>55.6</v>
      </c>
      <c r="D22" s="52">
        <v>-207</v>
      </c>
      <c r="E22" s="52">
        <v>171</v>
      </c>
      <c r="F22" s="43">
        <v>-36</v>
      </c>
      <c r="G22" s="43">
        <v>55570</v>
      </c>
      <c r="H22" s="62">
        <v>55.6</v>
      </c>
      <c r="I22" s="43">
        <v>55588</v>
      </c>
      <c r="J22" s="57">
        <v>55.6</v>
      </c>
    </row>
    <row r="23" spans="1:10" ht="12.75">
      <c r="A23" s="61" t="s">
        <v>65</v>
      </c>
      <c r="B23" s="43">
        <v>4719</v>
      </c>
      <c r="C23" s="57">
        <v>4.7</v>
      </c>
      <c r="D23" s="52">
        <v>-75</v>
      </c>
      <c r="E23" s="52">
        <v>-11</v>
      </c>
      <c r="F23" s="43">
        <v>-86</v>
      </c>
      <c r="G23" s="43">
        <v>4633</v>
      </c>
      <c r="H23" s="62">
        <v>4.6</v>
      </c>
      <c r="I23" s="43">
        <v>4676</v>
      </c>
      <c r="J23" s="57">
        <v>4.7</v>
      </c>
    </row>
    <row r="24" spans="1:10" ht="12.75">
      <c r="A24" s="61" t="s">
        <v>15</v>
      </c>
      <c r="B24" s="63"/>
      <c r="C24" s="57"/>
      <c r="D24" s="52"/>
      <c r="E24" s="52"/>
      <c r="F24" s="43"/>
      <c r="G24" s="43"/>
      <c r="H24" s="62"/>
      <c r="I24" s="43"/>
      <c r="J24" s="57"/>
    </row>
    <row r="25" spans="1:10" ht="12.75">
      <c r="A25" s="61" t="s">
        <v>16</v>
      </c>
      <c r="B25" s="43">
        <v>55606</v>
      </c>
      <c r="C25" s="57">
        <v>55.6</v>
      </c>
      <c r="D25" s="52">
        <v>-207</v>
      </c>
      <c r="E25" s="52">
        <v>171</v>
      </c>
      <c r="F25" s="43">
        <v>-36</v>
      </c>
      <c r="G25" s="43">
        <v>55570</v>
      </c>
      <c r="H25" s="62">
        <v>55.6</v>
      </c>
      <c r="I25" s="43">
        <v>55588</v>
      </c>
      <c r="J25" s="57">
        <v>55.6</v>
      </c>
    </row>
    <row r="26" spans="1:10" s="49" customFormat="1" ht="12.75">
      <c r="A26" s="48" t="s">
        <v>67</v>
      </c>
      <c r="B26" s="42">
        <v>55156</v>
      </c>
      <c r="C26" s="44">
        <v>55.2</v>
      </c>
      <c r="D26" s="42">
        <v>-76</v>
      </c>
      <c r="E26" s="42">
        <v>411</v>
      </c>
      <c r="F26" s="42">
        <v>335</v>
      </c>
      <c r="G26" s="42">
        <v>55491</v>
      </c>
      <c r="H26" s="42">
        <v>55.5</v>
      </c>
      <c r="I26" s="42">
        <v>55324</v>
      </c>
      <c r="J26" s="44">
        <v>55.3</v>
      </c>
    </row>
    <row r="27" spans="1:10" ht="12.75">
      <c r="A27" s="61" t="s">
        <v>15</v>
      </c>
      <c r="B27" s="51"/>
      <c r="C27" s="57"/>
      <c r="D27" s="52"/>
      <c r="E27" s="52"/>
      <c r="F27" s="43"/>
      <c r="G27" s="43"/>
      <c r="H27" s="62"/>
      <c r="I27" s="43"/>
      <c r="J27" s="57"/>
    </row>
    <row r="28" spans="1:10" ht="12.75">
      <c r="A28" s="61" t="s">
        <v>17</v>
      </c>
      <c r="B28" s="43">
        <v>34231</v>
      </c>
      <c r="C28" s="57">
        <v>34.2</v>
      </c>
      <c r="D28" s="52">
        <v>-109</v>
      </c>
      <c r="E28" s="52">
        <v>-134</v>
      </c>
      <c r="F28" s="43">
        <v>-243</v>
      </c>
      <c r="G28" s="43">
        <v>33988</v>
      </c>
      <c r="H28" s="62">
        <v>34</v>
      </c>
      <c r="I28" s="43">
        <v>34110</v>
      </c>
      <c r="J28" s="57">
        <v>34.1</v>
      </c>
    </row>
    <row r="29" spans="1:10" ht="12.75">
      <c r="A29" s="61" t="s">
        <v>18</v>
      </c>
      <c r="B29" s="43">
        <v>10457</v>
      </c>
      <c r="C29" s="57">
        <v>10.5</v>
      </c>
      <c r="D29" s="52">
        <v>9</v>
      </c>
      <c r="E29" s="52">
        <v>153</v>
      </c>
      <c r="F29" s="43">
        <v>162</v>
      </c>
      <c r="G29" s="43">
        <v>10619</v>
      </c>
      <c r="H29" s="62">
        <v>10.6</v>
      </c>
      <c r="I29" s="43">
        <v>10538</v>
      </c>
      <c r="J29" s="57">
        <v>10.5</v>
      </c>
    </row>
    <row r="30" spans="1:10" ht="12.75">
      <c r="A30" s="61" t="s">
        <v>19</v>
      </c>
      <c r="B30" s="43">
        <v>10468</v>
      </c>
      <c r="C30" s="57">
        <v>10.5</v>
      </c>
      <c r="D30" s="52">
        <v>24</v>
      </c>
      <c r="E30" s="52">
        <v>392</v>
      </c>
      <c r="F30" s="43">
        <v>416</v>
      </c>
      <c r="G30" s="43">
        <v>10884</v>
      </c>
      <c r="H30" s="62">
        <v>10.9</v>
      </c>
      <c r="I30" s="43">
        <v>10676</v>
      </c>
      <c r="J30" s="57">
        <v>10.7</v>
      </c>
    </row>
    <row r="31" spans="1:10" s="49" customFormat="1" ht="12.75">
      <c r="A31" s="48" t="s">
        <v>68</v>
      </c>
      <c r="B31" s="42">
        <v>109868</v>
      </c>
      <c r="C31" s="44">
        <v>109.89999999999999</v>
      </c>
      <c r="D31" s="42">
        <v>-520</v>
      </c>
      <c r="E31" s="42">
        <v>-175</v>
      </c>
      <c r="F31" s="42">
        <v>-695</v>
      </c>
      <c r="G31" s="43">
        <v>109173</v>
      </c>
      <c r="H31" s="42">
        <v>109.2</v>
      </c>
      <c r="I31" s="42">
        <v>109521</v>
      </c>
      <c r="J31" s="44">
        <v>109.5</v>
      </c>
    </row>
    <row r="32" spans="1:10" ht="12.75">
      <c r="A32" s="61" t="s">
        <v>3</v>
      </c>
      <c r="B32" s="43">
        <v>107592</v>
      </c>
      <c r="C32" s="57">
        <v>107.6</v>
      </c>
      <c r="D32" s="52">
        <v>-525</v>
      </c>
      <c r="E32" s="52">
        <v>-184</v>
      </c>
      <c r="F32" s="43">
        <v>-709</v>
      </c>
      <c r="G32" s="43">
        <v>106883</v>
      </c>
      <c r="H32" s="62">
        <v>106.9</v>
      </c>
      <c r="I32" s="43">
        <v>107238</v>
      </c>
      <c r="J32" s="57">
        <v>107.2</v>
      </c>
    </row>
    <row r="33" spans="1:10" ht="12.75">
      <c r="A33" s="61" t="s">
        <v>65</v>
      </c>
      <c r="B33" s="43">
        <v>2276</v>
      </c>
      <c r="C33" s="57">
        <v>2.3</v>
      </c>
      <c r="D33" s="52">
        <v>5</v>
      </c>
      <c r="E33" s="52">
        <v>9</v>
      </c>
      <c r="F33" s="43">
        <v>14</v>
      </c>
      <c r="G33" s="43">
        <v>2290</v>
      </c>
      <c r="H33" s="62">
        <v>2.3</v>
      </c>
      <c r="I33" s="43">
        <v>2283</v>
      </c>
      <c r="J33" s="57">
        <v>2.3</v>
      </c>
    </row>
    <row r="34" spans="1:10" s="49" customFormat="1" ht="12.75">
      <c r="A34" s="48" t="s">
        <v>69</v>
      </c>
      <c r="B34" s="42">
        <v>27152</v>
      </c>
      <c r="C34" s="54">
        <v>27.2</v>
      </c>
      <c r="D34" s="55">
        <v>-209</v>
      </c>
      <c r="E34" s="55">
        <v>143</v>
      </c>
      <c r="F34" s="42">
        <v>-66</v>
      </c>
      <c r="G34" s="42">
        <v>27086</v>
      </c>
      <c r="H34" s="56">
        <v>27.1</v>
      </c>
      <c r="I34" s="42">
        <v>27119</v>
      </c>
      <c r="J34" s="54">
        <v>27.1</v>
      </c>
    </row>
    <row r="35" spans="1:10" s="49" customFormat="1" ht="12.75">
      <c r="A35" s="48" t="s">
        <v>70</v>
      </c>
      <c r="B35" s="42">
        <v>47769</v>
      </c>
      <c r="C35" s="54">
        <v>47.8</v>
      </c>
      <c r="D35" s="55">
        <v>-186</v>
      </c>
      <c r="E35" s="55">
        <v>20</v>
      </c>
      <c r="F35" s="42">
        <v>-166</v>
      </c>
      <c r="G35" s="42">
        <v>47603</v>
      </c>
      <c r="H35" s="56">
        <v>47.6</v>
      </c>
      <c r="I35" s="42">
        <v>47686</v>
      </c>
      <c r="J35" s="54">
        <v>47.7</v>
      </c>
    </row>
    <row r="36" spans="1:10" s="49" customFormat="1" ht="12.75">
      <c r="A36" s="48" t="s">
        <v>71</v>
      </c>
      <c r="B36" s="42">
        <v>29090</v>
      </c>
      <c r="C36" s="42">
        <v>29.1</v>
      </c>
      <c r="D36" s="42">
        <v>-123</v>
      </c>
      <c r="E36" s="42">
        <v>171</v>
      </c>
      <c r="F36" s="42">
        <v>48</v>
      </c>
      <c r="G36" s="42">
        <v>29138</v>
      </c>
      <c r="H36" s="42">
        <v>29.1</v>
      </c>
      <c r="I36" s="42">
        <v>29114</v>
      </c>
      <c r="J36" s="44">
        <v>29.1</v>
      </c>
    </row>
    <row r="37" spans="1:10" ht="12.75">
      <c r="A37" s="61" t="s">
        <v>3</v>
      </c>
      <c r="B37" s="43">
        <v>28019</v>
      </c>
      <c r="C37" s="57">
        <v>28</v>
      </c>
      <c r="D37" s="52">
        <v>-109</v>
      </c>
      <c r="E37" s="52">
        <v>170</v>
      </c>
      <c r="F37" s="43">
        <v>61</v>
      </c>
      <c r="G37" s="43">
        <v>28080</v>
      </c>
      <c r="H37" s="62">
        <v>28.1</v>
      </c>
      <c r="I37" s="43">
        <v>28050</v>
      </c>
      <c r="J37" s="57">
        <v>28</v>
      </c>
    </row>
    <row r="38" spans="1:10" ht="12.75">
      <c r="A38" s="61" t="s">
        <v>65</v>
      </c>
      <c r="B38" s="43">
        <v>1071</v>
      </c>
      <c r="C38" s="57">
        <v>1.1</v>
      </c>
      <c r="D38" s="52">
        <v>-14</v>
      </c>
      <c r="E38" s="52">
        <v>1</v>
      </c>
      <c r="F38" s="43">
        <v>-13</v>
      </c>
      <c r="G38" s="43">
        <v>1058</v>
      </c>
      <c r="H38" s="57">
        <v>1</v>
      </c>
      <c r="I38" s="43">
        <v>1064</v>
      </c>
      <c r="J38" s="57">
        <v>1.1</v>
      </c>
    </row>
    <row r="39" spans="1:10" s="49" customFormat="1" ht="12.75">
      <c r="A39" s="48" t="s">
        <v>72</v>
      </c>
      <c r="B39" s="42">
        <v>178711</v>
      </c>
      <c r="C39" s="42">
        <v>178.70000000000002</v>
      </c>
      <c r="D39" s="42">
        <v>-792</v>
      </c>
      <c r="E39" s="42">
        <v>-220</v>
      </c>
      <c r="F39" s="42">
        <v>-1012</v>
      </c>
      <c r="G39" s="42">
        <v>177699</v>
      </c>
      <c r="H39" s="42">
        <v>177.70000000000002</v>
      </c>
      <c r="I39" s="42">
        <v>178205</v>
      </c>
      <c r="J39" s="44">
        <v>178.20000000000002</v>
      </c>
    </row>
    <row r="40" spans="1:10" ht="12.75">
      <c r="A40" s="61" t="s">
        <v>3</v>
      </c>
      <c r="B40" s="43">
        <v>177918</v>
      </c>
      <c r="C40" s="57">
        <v>177.9</v>
      </c>
      <c r="D40" s="52">
        <v>-792</v>
      </c>
      <c r="E40" s="52">
        <v>-225</v>
      </c>
      <c r="F40" s="43">
        <v>-1017</v>
      </c>
      <c r="G40" s="43">
        <v>176901</v>
      </c>
      <c r="H40" s="62">
        <v>176.9</v>
      </c>
      <c r="I40" s="43">
        <v>177410</v>
      </c>
      <c r="J40" s="57">
        <v>177.4</v>
      </c>
    </row>
    <row r="41" spans="1:10" ht="12.75">
      <c r="A41" s="61" t="s">
        <v>65</v>
      </c>
      <c r="B41" s="43">
        <v>793</v>
      </c>
      <c r="C41" s="57">
        <v>0.8</v>
      </c>
      <c r="D41" s="52">
        <v>0</v>
      </c>
      <c r="E41" s="52">
        <v>5</v>
      </c>
      <c r="F41" s="43">
        <v>5</v>
      </c>
      <c r="G41" s="43">
        <v>798</v>
      </c>
      <c r="H41" s="62">
        <v>0.8</v>
      </c>
      <c r="I41" s="43">
        <v>795</v>
      </c>
      <c r="J41" s="57">
        <v>0.8</v>
      </c>
    </row>
    <row r="42" spans="1:10" s="49" customFormat="1" ht="12.75">
      <c r="A42" s="48" t="s">
        <v>73</v>
      </c>
      <c r="B42" s="42">
        <v>719596</v>
      </c>
      <c r="C42" s="42">
        <v>719.5999999999999</v>
      </c>
      <c r="D42" s="42">
        <v>1207</v>
      </c>
      <c r="E42" s="42">
        <v>-1654</v>
      </c>
      <c r="F42" s="42">
        <v>-447</v>
      </c>
      <c r="G42" s="42">
        <v>719149</v>
      </c>
      <c r="H42" s="42">
        <v>719.2</v>
      </c>
      <c r="I42" s="42">
        <v>719372</v>
      </c>
      <c r="J42" s="44">
        <v>719.4</v>
      </c>
    </row>
    <row r="43" spans="1:10" ht="12.75">
      <c r="A43" s="61" t="s">
        <v>15</v>
      </c>
      <c r="B43" s="51"/>
      <c r="C43" s="57"/>
      <c r="D43" s="52"/>
      <c r="E43" s="52"/>
      <c r="F43" s="43"/>
      <c r="G43" s="43"/>
      <c r="H43" s="62"/>
      <c r="I43" s="43"/>
      <c r="J43" s="57"/>
    </row>
    <row r="44" spans="1:10" ht="12.75">
      <c r="A44" s="61" t="s">
        <v>20</v>
      </c>
      <c r="B44" s="43">
        <v>719596</v>
      </c>
      <c r="C44" s="43">
        <v>719.5999999999999</v>
      </c>
      <c r="D44" s="43">
        <v>1207</v>
      </c>
      <c r="E44" s="43">
        <v>-1654</v>
      </c>
      <c r="F44" s="43">
        <v>-447</v>
      </c>
      <c r="G44" s="43">
        <v>719149</v>
      </c>
      <c r="H44" s="42">
        <v>719.2</v>
      </c>
      <c r="I44" s="43">
        <v>719372</v>
      </c>
      <c r="J44" s="50">
        <v>719.4</v>
      </c>
    </row>
    <row r="45" spans="1:10" ht="12.75">
      <c r="A45" s="61" t="s">
        <v>5</v>
      </c>
      <c r="B45" s="63"/>
      <c r="C45" s="57"/>
      <c r="D45" s="52"/>
      <c r="E45" s="52"/>
      <c r="F45" s="43"/>
      <c r="G45" s="43"/>
      <c r="H45" s="62"/>
      <c r="I45" s="43"/>
      <c r="J45" s="57"/>
    </row>
    <row r="46" spans="1:10" ht="12.75">
      <c r="A46" s="61" t="s">
        <v>21</v>
      </c>
      <c r="B46" s="43">
        <v>441889</v>
      </c>
      <c r="C46" s="57">
        <v>441.9</v>
      </c>
      <c r="D46" s="52">
        <v>1567</v>
      </c>
      <c r="E46" s="52">
        <v>-2083</v>
      </c>
      <c r="F46" s="43">
        <v>-516</v>
      </c>
      <c r="G46" s="43">
        <v>441373</v>
      </c>
      <c r="H46" s="56">
        <v>441.4</v>
      </c>
      <c r="I46" s="43">
        <v>441631</v>
      </c>
      <c r="J46" s="57">
        <v>441.6</v>
      </c>
    </row>
    <row r="47" spans="1:10" ht="12.75">
      <c r="A47" s="61" t="s">
        <v>22</v>
      </c>
      <c r="B47" s="43">
        <v>119015</v>
      </c>
      <c r="C47" s="57">
        <v>119</v>
      </c>
      <c r="D47" s="52">
        <v>-177</v>
      </c>
      <c r="E47" s="52">
        <v>-169</v>
      </c>
      <c r="F47" s="43">
        <v>-346</v>
      </c>
      <c r="G47" s="43">
        <v>118669</v>
      </c>
      <c r="H47" s="54">
        <v>118.7</v>
      </c>
      <c r="I47" s="43">
        <v>118842</v>
      </c>
      <c r="J47" s="57">
        <v>118.9</v>
      </c>
    </row>
    <row r="48" spans="1:10" ht="12.75">
      <c r="A48" s="61" t="s">
        <v>23</v>
      </c>
      <c r="B48" s="43">
        <v>158692</v>
      </c>
      <c r="C48" s="57">
        <v>158.7</v>
      </c>
      <c r="D48" s="52">
        <v>-183</v>
      </c>
      <c r="E48" s="52">
        <v>598</v>
      </c>
      <c r="F48" s="43">
        <v>415</v>
      </c>
      <c r="G48" s="43">
        <v>159107</v>
      </c>
      <c r="H48" s="62">
        <v>159.1</v>
      </c>
      <c r="I48" s="43">
        <v>158899</v>
      </c>
      <c r="J48" s="57">
        <v>158.9</v>
      </c>
    </row>
    <row r="49" spans="1:10" s="49" customFormat="1" ht="12.75">
      <c r="A49" s="48" t="s">
        <v>74</v>
      </c>
      <c r="B49" s="42">
        <v>72434</v>
      </c>
      <c r="C49" s="42">
        <v>72.4</v>
      </c>
      <c r="D49" s="42">
        <v>-383</v>
      </c>
      <c r="E49" s="42">
        <v>326</v>
      </c>
      <c r="F49" s="42">
        <v>-57</v>
      </c>
      <c r="G49" s="42">
        <v>72377</v>
      </c>
      <c r="H49" s="42">
        <v>72.4</v>
      </c>
      <c r="I49" s="42">
        <v>72405</v>
      </c>
      <c r="J49" s="44">
        <v>72.4</v>
      </c>
    </row>
    <row r="50" spans="1:10" ht="12.75">
      <c r="A50" s="61" t="s">
        <v>3</v>
      </c>
      <c r="B50" s="43">
        <v>72424</v>
      </c>
      <c r="C50" s="57">
        <v>72.4</v>
      </c>
      <c r="D50" s="52">
        <v>-383</v>
      </c>
      <c r="E50" s="52">
        <v>331</v>
      </c>
      <c r="F50" s="43">
        <v>-52</v>
      </c>
      <c r="G50" s="43">
        <v>72372</v>
      </c>
      <c r="H50" s="62">
        <v>72.4</v>
      </c>
      <c r="I50" s="43">
        <v>72398</v>
      </c>
      <c r="J50" s="57">
        <v>72.4</v>
      </c>
    </row>
    <row r="51" spans="1:10" ht="12.75">
      <c r="A51" s="61" t="s">
        <v>65</v>
      </c>
      <c r="B51" s="43">
        <v>10</v>
      </c>
      <c r="C51" s="57">
        <v>0</v>
      </c>
      <c r="D51" s="52">
        <v>0</v>
      </c>
      <c r="E51" s="52">
        <v>-5</v>
      </c>
      <c r="F51" s="43">
        <v>-5</v>
      </c>
      <c r="G51" s="43">
        <v>5</v>
      </c>
      <c r="H51" s="57">
        <v>0</v>
      </c>
      <c r="I51" s="43">
        <v>7</v>
      </c>
      <c r="J51" s="57">
        <v>0</v>
      </c>
    </row>
    <row r="52" spans="1:10" ht="12.75">
      <c r="A52" s="61" t="s">
        <v>24</v>
      </c>
      <c r="B52" s="43">
        <v>11988</v>
      </c>
      <c r="C52" s="57">
        <v>12</v>
      </c>
      <c r="D52" s="52">
        <v>-81</v>
      </c>
      <c r="E52" s="52">
        <v>-124</v>
      </c>
      <c r="F52" s="43">
        <v>-205</v>
      </c>
      <c r="G52" s="43">
        <v>11783</v>
      </c>
      <c r="H52" s="57">
        <v>11.8</v>
      </c>
      <c r="I52" s="43">
        <v>11886</v>
      </c>
      <c r="J52" s="57">
        <v>11.9</v>
      </c>
    </row>
    <row r="53" spans="1:10" s="49" customFormat="1" ht="12.75">
      <c r="A53" s="48" t="s">
        <v>25</v>
      </c>
      <c r="B53" s="47">
        <v>41426</v>
      </c>
      <c r="C53" s="44">
        <v>41.4</v>
      </c>
      <c r="D53" s="47">
        <v>-167</v>
      </c>
      <c r="E53" s="47">
        <v>-192</v>
      </c>
      <c r="F53" s="47">
        <v>-359</v>
      </c>
      <c r="G53" s="43">
        <v>41067</v>
      </c>
      <c r="H53" s="42">
        <v>41.1</v>
      </c>
      <c r="I53" s="42">
        <v>41246</v>
      </c>
      <c r="J53" s="44">
        <v>41.3</v>
      </c>
    </row>
    <row r="54" spans="1:10" ht="12.75">
      <c r="A54" s="61" t="s">
        <v>3</v>
      </c>
      <c r="B54" s="64">
        <v>25862</v>
      </c>
      <c r="C54" s="57">
        <v>25.8</v>
      </c>
      <c r="D54" s="64">
        <v>-76</v>
      </c>
      <c r="E54" s="64">
        <v>-121</v>
      </c>
      <c r="F54" s="64">
        <v>-197</v>
      </c>
      <c r="G54" s="64">
        <v>25665</v>
      </c>
      <c r="H54" s="57">
        <v>25.700000000000003</v>
      </c>
      <c r="I54" s="64">
        <v>25763</v>
      </c>
      <c r="J54" s="57">
        <v>25.8</v>
      </c>
    </row>
    <row r="55" spans="1:10" ht="12.75">
      <c r="A55" s="61" t="s">
        <v>65</v>
      </c>
      <c r="B55" s="43">
        <v>15564</v>
      </c>
      <c r="C55" s="57">
        <v>15.6</v>
      </c>
      <c r="D55" s="52">
        <v>-91</v>
      </c>
      <c r="E55" s="52">
        <v>-71</v>
      </c>
      <c r="F55" s="64">
        <v>-162</v>
      </c>
      <c r="G55" s="43">
        <v>15402</v>
      </c>
      <c r="H55" s="62">
        <v>15.4</v>
      </c>
      <c r="I55" s="43">
        <v>15483</v>
      </c>
      <c r="J55" s="57">
        <v>15.5</v>
      </c>
    </row>
    <row r="56" spans="1:10" ht="12.75">
      <c r="A56" s="61" t="s">
        <v>15</v>
      </c>
      <c r="B56" s="63"/>
      <c r="C56" s="57"/>
      <c r="D56" s="52"/>
      <c r="E56" s="52"/>
      <c r="F56" s="43"/>
      <c r="G56" s="43"/>
      <c r="H56" s="62"/>
      <c r="I56" s="43"/>
      <c r="J56" s="57"/>
    </row>
    <row r="57" spans="1:10" ht="12.75">
      <c r="A57" s="61" t="s">
        <v>26</v>
      </c>
      <c r="B57" s="43">
        <v>22742</v>
      </c>
      <c r="C57" s="57">
        <v>22.7</v>
      </c>
      <c r="D57" s="52">
        <v>-53</v>
      </c>
      <c r="E57" s="52">
        <v>-106</v>
      </c>
      <c r="F57" s="43">
        <v>-159</v>
      </c>
      <c r="G57" s="43">
        <v>22583</v>
      </c>
      <c r="H57" s="62">
        <v>22.6</v>
      </c>
      <c r="I57" s="43">
        <v>22662</v>
      </c>
      <c r="J57" s="57">
        <v>22.7</v>
      </c>
    </row>
    <row r="58" spans="1:10" ht="12.75">
      <c r="A58" s="61" t="s">
        <v>27</v>
      </c>
      <c r="B58" s="43">
        <v>3120</v>
      </c>
      <c r="C58" s="57">
        <v>3.1</v>
      </c>
      <c r="D58" s="52">
        <v>-23</v>
      </c>
      <c r="E58" s="52">
        <v>-15</v>
      </c>
      <c r="F58" s="43">
        <v>-38</v>
      </c>
      <c r="G58" s="43">
        <v>3082</v>
      </c>
      <c r="H58" s="62">
        <v>3.1</v>
      </c>
      <c r="I58" s="43">
        <v>3101</v>
      </c>
      <c r="J58" s="57">
        <v>3.1</v>
      </c>
    </row>
    <row r="59" spans="1:10" ht="12.75">
      <c r="A59" s="61" t="s">
        <v>28</v>
      </c>
      <c r="B59" s="43">
        <v>13981</v>
      </c>
      <c r="C59" s="57">
        <v>14</v>
      </c>
      <c r="D59" s="52">
        <v>-67</v>
      </c>
      <c r="E59" s="52">
        <v>128</v>
      </c>
      <c r="F59" s="43">
        <v>61</v>
      </c>
      <c r="G59" s="43">
        <v>14042</v>
      </c>
      <c r="H59" s="54">
        <v>14.1</v>
      </c>
      <c r="I59" s="43">
        <v>14012</v>
      </c>
      <c r="J59" s="57">
        <v>14</v>
      </c>
    </row>
    <row r="60" spans="1:10" ht="12.75">
      <c r="A60" s="61" t="s">
        <v>29</v>
      </c>
      <c r="B60" s="43">
        <v>20081</v>
      </c>
      <c r="C60" s="57">
        <v>20.1</v>
      </c>
      <c r="D60" s="52">
        <v>-26</v>
      </c>
      <c r="E60" s="52">
        <v>-241</v>
      </c>
      <c r="F60" s="43">
        <v>-267</v>
      </c>
      <c r="G60" s="43">
        <v>19814</v>
      </c>
      <c r="H60" s="62">
        <v>19.8</v>
      </c>
      <c r="I60" s="43">
        <v>19948</v>
      </c>
      <c r="J60" s="57">
        <v>19.9</v>
      </c>
    </row>
    <row r="61" spans="1:10" ht="12.75">
      <c r="A61" s="61" t="s">
        <v>30</v>
      </c>
      <c r="B61" s="43">
        <v>18711</v>
      </c>
      <c r="C61" s="57">
        <v>18.7</v>
      </c>
      <c r="D61" s="52">
        <v>79</v>
      </c>
      <c r="E61" s="52">
        <v>-265</v>
      </c>
      <c r="F61" s="43">
        <v>-186</v>
      </c>
      <c r="G61" s="43">
        <v>18525</v>
      </c>
      <c r="H61" s="62">
        <v>18.5</v>
      </c>
      <c r="I61" s="43">
        <v>18618</v>
      </c>
      <c r="J61" s="57">
        <v>18.6</v>
      </c>
    </row>
    <row r="62" spans="1:10" ht="12.75">
      <c r="A62" s="61" t="s">
        <v>31</v>
      </c>
      <c r="B62" s="43">
        <v>24275</v>
      </c>
      <c r="C62" s="57">
        <v>24.3</v>
      </c>
      <c r="D62" s="52">
        <v>-110</v>
      </c>
      <c r="E62" s="52">
        <v>102</v>
      </c>
      <c r="F62" s="43">
        <v>-8</v>
      </c>
      <c r="G62" s="43">
        <v>24267</v>
      </c>
      <c r="H62" s="62">
        <v>24.3</v>
      </c>
      <c r="I62" s="43">
        <v>24271</v>
      </c>
      <c r="J62" s="57">
        <v>24.3</v>
      </c>
    </row>
    <row r="63" spans="1:10" s="49" customFormat="1" ht="12.75">
      <c r="A63" s="48" t="s">
        <v>32</v>
      </c>
      <c r="B63" s="42">
        <v>83597</v>
      </c>
      <c r="C63" s="42">
        <v>83.6</v>
      </c>
      <c r="D63" s="42">
        <v>37</v>
      </c>
      <c r="E63" s="42">
        <v>253</v>
      </c>
      <c r="F63" s="42">
        <v>290</v>
      </c>
      <c r="G63" s="42">
        <v>83887</v>
      </c>
      <c r="H63" s="42">
        <v>83.9</v>
      </c>
      <c r="I63" s="42">
        <v>83742</v>
      </c>
      <c r="J63" s="42">
        <v>83.69999999999999</v>
      </c>
    </row>
    <row r="64" spans="1:10" ht="12.75">
      <c r="A64" s="61" t="s">
        <v>3</v>
      </c>
      <c r="B64" s="43">
        <v>32490</v>
      </c>
      <c r="C64" s="43">
        <v>32.5</v>
      </c>
      <c r="D64" s="43">
        <v>54</v>
      </c>
      <c r="E64" s="43">
        <v>-202</v>
      </c>
      <c r="F64" s="43">
        <v>-148</v>
      </c>
      <c r="G64" s="43">
        <v>32342</v>
      </c>
      <c r="H64" s="43">
        <v>32.3</v>
      </c>
      <c r="I64" s="43">
        <v>32416</v>
      </c>
      <c r="J64" s="43">
        <v>32.4</v>
      </c>
    </row>
    <row r="65" spans="1:10" ht="12.75">
      <c r="A65" s="61" t="s">
        <v>65</v>
      </c>
      <c r="B65" s="43">
        <v>51107</v>
      </c>
      <c r="C65" s="57">
        <v>51.1</v>
      </c>
      <c r="D65" s="52">
        <v>-17</v>
      </c>
      <c r="E65" s="52">
        <v>455</v>
      </c>
      <c r="F65" s="43">
        <v>438</v>
      </c>
      <c r="G65" s="43">
        <v>51545</v>
      </c>
      <c r="H65" s="56">
        <v>51.5</v>
      </c>
      <c r="I65" s="43">
        <v>51326</v>
      </c>
      <c r="J65" s="57">
        <v>51.3</v>
      </c>
    </row>
    <row r="66" spans="1:10" ht="12.75">
      <c r="A66" s="61" t="s">
        <v>15</v>
      </c>
      <c r="B66" s="63"/>
      <c r="C66" s="57"/>
      <c r="D66" s="52"/>
      <c r="E66" s="52"/>
      <c r="F66" s="43"/>
      <c r="G66" s="43"/>
      <c r="H66" s="62"/>
      <c r="I66" s="43"/>
      <c r="J66" s="57"/>
    </row>
    <row r="67" spans="1:10" ht="12.75">
      <c r="A67" s="61" t="s">
        <v>33</v>
      </c>
      <c r="B67" s="43">
        <v>6458</v>
      </c>
      <c r="C67" s="57">
        <v>6.5</v>
      </c>
      <c r="D67" s="52">
        <v>-23</v>
      </c>
      <c r="E67" s="52">
        <v>64</v>
      </c>
      <c r="F67" s="43">
        <v>41</v>
      </c>
      <c r="G67" s="43">
        <v>6499</v>
      </c>
      <c r="H67" s="62">
        <v>6.5</v>
      </c>
      <c r="I67" s="43">
        <v>6478</v>
      </c>
      <c r="J67" s="57">
        <v>6.5</v>
      </c>
    </row>
    <row r="68" spans="1:10" ht="12.75">
      <c r="A68" s="61" t="s">
        <v>34</v>
      </c>
      <c r="B68" s="43">
        <v>11725</v>
      </c>
      <c r="C68" s="57">
        <v>11.7</v>
      </c>
      <c r="D68" s="52">
        <v>92</v>
      </c>
      <c r="E68" s="52">
        <v>-487</v>
      </c>
      <c r="F68" s="43">
        <v>-395</v>
      </c>
      <c r="G68" s="43">
        <v>11330</v>
      </c>
      <c r="H68" s="62">
        <v>11.3</v>
      </c>
      <c r="I68" s="43">
        <v>11527</v>
      </c>
      <c r="J68" s="57">
        <v>11.5</v>
      </c>
    </row>
    <row r="69" spans="1:10" ht="12.75">
      <c r="A69" s="61" t="s">
        <v>35</v>
      </c>
      <c r="B69" s="43">
        <v>6955</v>
      </c>
      <c r="C69" s="57">
        <v>7</v>
      </c>
      <c r="D69" s="52">
        <v>13</v>
      </c>
      <c r="E69" s="52">
        <v>146</v>
      </c>
      <c r="F69" s="43">
        <v>159</v>
      </c>
      <c r="G69" s="43">
        <v>7114</v>
      </c>
      <c r="H69" s="57">
        <v>7.1</v>
      </c>
      <c r="I69" s="43">
        <v>7035</v>
      </c>
      <c r="J69" s="57">
        <v>7</v>
      </c>
    </row>
    <row r="70" spans="1:10" ht="12.75">
      <c r="A70" s="61" t="s">
        <v>36</v>
      </c>
      <c r="B70" s="43">
        <v>7352</v>
      </c>
      <c r="C70" s="57">
        <v>7.3</v>
      </c>
      <c r="D70" s="52">
        <v>-28</v>
      </c>
      <c r="E70" s="52">
        <v>75</v>
      </c>
      <c r="F70" s="43">
        <v>47</v>
      </c>
      <c r="G70" s="43">
        <v>7399</v>
      </c>
      <c r="H70" s="62">
        <v>7.4</v>
      </c>
      <c r="I70" s="43">
        <v>7376</v>
      </c>
      <c r="J70" s="57">
        <v>7.4</v>
      </c>
    </row>
    <row r="71" spans="1:10" ht="12.75">
      <c r="A71" s="61" t="s">
        <v>37</v>
      </c>
      <c r="B71" s="43">
        <v>9994</v>
      </c>
      <c r="C71" s="57">
        <v>10</v>
      </c>
      <c r="D71" s="52">
        <v>-33</v>
      </c>
      <c r="E71" s="52">
        <v>-21</v>
      </c>
      <c r="F71" s="43">
        <v>-54</v>
      </c>
      <c r="G71" s="43">
        <v>9940</v>
      </c>
      <c r="H71" s="57">
        <v>9.9</v>
      </c>
      <c r="I71" s="43">
        <v>9967</v>
      </c>
      <c r="J71" s="57">
        <v>10</v>
      </c>
    </row>
    <row r="72" spans="1:10" ht="12.75">
      <c r="A72" s="61" t="s">
        <v>38</v>
      </c>
      <c r="B72" s="43">
        <v>13162</v>
      </c>
      <c r="C72" s="57">
        <v>13.2</v>
      </c>
      <c r="D72" s="52">
        <v>-15</v>
      </c>
      <c r="E72" s="52">
        <v>-61</v>
      </c>
      <c r="F72" s="43">
        <v>-76</v>
      </c>
      <c r="G72" s="43">
        <v>13086</v>
      </c>
      <c r="H72" s="62">
        <v>13.1</v>
      </c>
      <c r="I72" s="43">
        <v>13124</v>
      </c>
      <c r="J72" s="57">
        <v>13.1</v>
      </c>
    </row>
    <row r="73" spans="1:10" ht="12.75">
      <c r="A73" s="61" t="s">
        <v>39</v>
      </c>
      <c r="B73" s="43">
        <v>11239</v>
      </c>
      <c r="C73" s="57">
        <v>11.2</v>
      </c>
      <c r="D73" s="52">
        <v>-35</v>
      </c>
      <c r="E73" s="52">
        <v>-79</v>
      </c>
      <c r="F73" s="43">
        <v>-114</v>
      </c>
      <c r="G73" s="43">
        <v>11125</v>
      </c>
      <c r="H73" s="62">
        <v>11.1</v>
      </c>
      <c r="I73" s="43">
        <v>11182</v>
      </c>
      <c r="J73" s="57">
        <v>11.2</v>
      </c>
    </row>
    <row r="74" spans="1:10" ht="12.75">
      <c r="A74" s="61" t="s">
        <v>40</v>
      </c>
      <c r="B74" s="43">
        <v>32916</v>
      </c>
      <c r="C74" s="57">
        <v>32.9</v>
      </c>
      <c r="D74" s="52">
        <v>-93</v>
      </c>
      <c r="E74" s="52">
        <v>-147</v>
      </c>
      <c r="F74" s="43">
        <v>-240</v>
      </c>
      <c r="G74" s="43">
        <v>32676</v>
      </c>
      <c r="H74" s="62">
        <v>32.7</v>
      </c>
      <c r="I74" s="43">
        <v>32796</v>
      </c>
      <c r="J74" s="57">
        <v>32.8</v>
      </c>
    </row>
    <row r="75" spans="1:10" ht="12.75">
      <c r="A75" s="61" t="s">
        <v>41</v>
      </c>
      <c r="B75" s="43">
        <v>46940</v>
      </c>
      <c r="C75" s="57">
        <v>46.9</v>
      </c>
      <c r="D75" s="52">
        <v>-120</v>
      </c>
      <c r="E75" s="52">
        <v>-402</v>
      </c>
      <c r="F75" s="43">
        <v>-522</v>
      </c>
      <c r="G75" s="43">
        <v>46418</v>
      </c>
      <c r="H75" s="62">
        <v>46.4</v>
      </c>
      <c r="I75" s="43">
        <v>46679</v>
      </c>
      <c r="J75" s="57">
        <v>46.7</v>
      </c>
    </row>
    <row r="76" spans="1:10" ht="12.75">
      <c r="A76" s="61" t="s">
        <v>42</v>
      </c>
      <c r="B76" s="43">
        <v>15665</v>
      </c>
      <c r="C76" s="57">
        <v>15.7</v>
      </c>
      <c r="D76" s="52">
        <v>-117</v>
      </c>
      <c r="E76" s="52">
        <v>-70</v>
      </c>
      <c r="F76" s="43">
        <v>-187</v>
      </c>
      <c r="G76" s="43">
        <v>15478</v>
      </c>
      <c r="H76" s="62">
        <v>15.5</v>
      </c>
      <c r="I76" s="43">
        <v>15572</v>
      </c>
      <c r="J76" s="57">
        <v>15.6</v>
      </c>
    </row>
    <row r="77" spans="1:10" ht="12.75">
      <c r="A77" s="61" t="s">
        <v>43</v>
      </c>
      <c r="B77" s="43">
        <v>23730</v>
      </c>
      <c r="C77" s="57">
        <v>23.7</v>
      </c>
      <c r="D77" s="52">
        <v>-34</v>
      </c>
      <c r="E77" s="52">
        <v>-195</v>
      </c>
      <c r="F77" s="43">
        <v>-229</v>
      </c>
      <c r="G77" s="43">
        <v>23501</v>
      </c>
      <c r="H77" s="62">
        <v>23.5</v>
      </c>
      <c r="I77" s="43">
        <v>23616</v>
      </c>
      <c r="J77" s="57">
        <v>23.6</v>
      </c>
    </row>
    <row r="78" spans="1:10" ht="12.75">
      <c r="A78" s="61" t="s">
        <v>44</v>
      </c>
      <c r="B78" s="43">
        <v>17709</v>
      </c>
      <c r="C78" s="57">
        <v>17.7</v>
      </c>
      <c r="D78" s="52">
        <v>-23</v>
      </c>
      <c r="E78" s="52">
        <v>-153</v>
      </c>
      <c r="F78" s="43">
        <v>-176</v>
      </c>
      <c r="G78" s="43">
        <v>17533</v>
      </c>
      <c r="H78" s="62">
        <v>17.5</v>
      </c>
      <c r="I78" s="43">
        <v>17621</v>
      </c>
      <c r="J78" s="57">
        <v>17.6</v>
      </c>
    </row>
    <row r="79" spans="1:10" s="49" customFormat="1" ht="12.75">
      <c r="A79" s="48" t="s">
        <v>45</v>
      </c>
      <c r="B79" s="42">
        <v>54595</v>
      </c>
      <c r="C79" s="42">
        <v>54.599999999999994</v>
      </c>
      <c r="D79" s="42">
        <v>-84</v>
      </c>
      <c r="E79" s="42">
        <v>139</v>
      </c>
      <c r="F79" s="42">
        <v>55</v>
      </c>
      <c r="G79" s="42">
        <v>54650</v>
      </c>
      <c r="H79" s="42">
        <v>54.7</v>
      </c>
      <c r="I79" s="42">
        <v>54623</v>
      </c>
      <c r="J79" s="42">
        <v>54.599999999999994</v>
      </c>
    </row>
    <row r="80" spans="1:10" ht="12.75">
      <c r="A80" s="61" t="s">
        <v>3</v>
      </c>
      <c r="B80" s="43">
        <v>24243</v>
      </c>
      <c r="C80" s="43">
        <v>24.2</v>
      </c>
      <c r="D80" s="43">
        <v>-56</v>
      </c>
      <c r="E80" s="43">
        <v>220</v>
      </c>
      <c r="F80" s="43">
        <v>164</v>
      </c>
      <c r="G80" s="43">
        <v>24407</v>
      </c>
      <c r="H80" s="43">
        <v>24.4</v>
      </c>
      <c r="I80" s="43">
        <v>24325</v>
      </c>
      <c r="J80" s="43">
        <v>24.299999999999997</v>
      </c>
    </row>
    <row r="81" spans="1:10" ht="12.75">
      <c r="A81" s="61" t="s">
        <v>65</v>
      </c>
      <c r="B81" s="43">
        <v>30352</v>
      </c>
      <c r="C81" s="57">
        <v>30.4</v>
      </c>
      <c r="D81" s="52">
        <v>-28</v>
      </c>
      <c r="E81" s="52">
        <v>-81</v>
      </c>
      <c r="F81" s="43">
        <v>-109</v>
      </c>
      <c r="G81" s="43">
        <v>30243</v>
      </c>
      <c r="H81" s="62">
        <v>30.3</v>
      </c>
      <c r="I81" s="43">
        <v>30298</v>
      </c>
      <c r="J81" s="57">
        <v>30.3</v>
      </c>
    </row>
    <row r="82" spans="1:10" ht="12.75">
      <c r="A82" s="61" t="s">
        <v>15</v>
      </c>
      <c r="B82" s="63"/>
      <c r="C82" s="57"/>
      <c r="D82" s="52"/>
      <c r="E82" s="52"/>
      <c r="F82" s="43"/>
      <c r="G82" s="43"/>
      <c r="H82" s="62"/>
      <c r="I82" s="43"/>
      <c r="J82" s="57"/>
    </row>
    <row r="83" spans="1:10" ht="12.75">
      <c r="A83" s="61" t="s">
        <v>46</v>
      </c>
      <c r="B83" s="43">
        <v>7159</v>
      </c>
      <c r="C83" s="57">
        <v>7.1</v>
      </c>
      <c r="D83" s="52">
        <v>12</v>
      </c>
      <c r="E83" s="52">
        <v>209</v>
      </c>
      <c r="F83" s="43">
        <v>221</v>
      </c>
      <c r="G83" s="43">
        <v>7380</v>
      </c>
      <c r="H83" s="62">
        <v>7.4</v>
      </c>
      <c r="I83" s="43">
        <v>7270</v>
      </c>
      <c r="J83" s="57">
        <v>7.3</v>
      </c>
    </row>
    <row r="84" spans="1:10" ht="12.75">
      <c r="A84" s="61" t="s">
        <v>47</v>
      </c>
      <c r="B84" s="43">
        <v>7375</v>
      </c>
      <c r="C84" s="57">
        <v>7.4</v>
      </c>
      <c r="D84" s="52">
        <v>-36</v>
      </c>
      <c r="E84" s="52">
        <v>-45</v>
      </c>
      <c r="F84" s="43">
        <v>-81</v>
      </c>
      <c r="G84" s="43">
        <v>7294</v>
      </c>
      <c r="H84" s="62">
        <v>7.3</v>
      </c>
      <c r="I84" s="43">
        <v>7334</v>
      </c>
      <c r="J84" s="57">
        <v>7.3</v>
      </c>
    </row>
    <row r="85" spans="1:10" ht="12.75">
      <c r="A85" s="61" t="s">
        <v>48</v>
      </c>
      <c r="B85" s="43">
        <v>9709</v>
      </c>
      <c r="C85" s="57">
        <v>9.7</v>
      </c>
      <c r="D85" s="52">
        <v>-32</v>
      </c>
      <c r="E85" s="52">
        <v>56</v>
      </c>
      <c r="F85" s="43">
        <v>24</v>
      </c>
      <c r="G85" s="43">
        <v>9733</v>
      </c>
      <c r="H85" s="62">
        <v>9.7</v>
      </c>
      <c r="I85" s="43">
        <v>9721</v>
      </c>
      <c r="J85" s="57">
        <v>9.7</v>
      </c>
    </row>
    <row r="86" spans="1:10" s="49" customFormat="1" ht="12.75">
      <c r="A86" s="48" t="s">
        <v>49</v>
      </c>
      <c r="B86" s="42">
        <v>34360</v>
      </c>
      <c r="C86" s="44">
        <v>34.4</v>
      </c>
      <c r="D86" s="42">
        <v>-109</v>
      </c>
      <c r="E86" s="42">
        <v>-114</v>
      </c>
      <c r="F86" s="42">
        <v>-223</v>
      </c>
      <c r="G86" s="42">
        <v>34137</v>
      </c>
      <c r="H86" s="42">
        <v>34.1</v>
      </c>
      <c r="I86" s="42">
        <v>34248</v>
      </c>
      <c r="J86" s="44">
        <v>34.2</v>
      </c>
    </row>
    <row r="87" spans="1:10" ht="12.75">
      <c r="A87" s="61" t="s">
        <v>50</v>
      </c>
      <c r="B87" s="43">
        <v>18899</v>
      </c>
      <c r="C87" s="57">
        <v>18.9</v>
      </c>
      <c r="D87" s="52">
        <v>-55</v>
      </c>
      <c r="E87" s="52">
        <v>-205</v>
      </c>
      <c r="F87" s="43">
        <v>-260</v>
      </c>
      <c r="G87" s="43">
        <v>18639</v>
      </c>
      <c r="H87" s="62">
        <v>18.6</v>
      </c>
      <c r="I87" s="43">
        <v>18769</v>
      </c>
      <c r="J87" s="57">
        <v>18.8</v>
      </c>
    </row>
    <row r="88" spans="1:10" ht="12.75">
      <c r="A88" s="61" t="s">
        <v>65</v>
      </c>
      <c r="B88" s="43">
        <v>15461</v>
      </c>
      <c r="C88" s="57">
        <v>15.5</v>
      </c>
      <c r="D88" s="52">
        <v>-54</v>
      </c>
      <c r="E88" s="52">
        <v>91</v>
      </c>
      <c r="F88" s="43">
        <v>37</v>
      </c>
      <c r="G88" s="43">
        <v>15498</v>
      </c>
      <c r="H88" s="62">
        <v>15.5</v>
      </c>
      <c r="I88" s="43">
        <v>15479</v>
      </c>
      <c r="J88" s="57">
        <v>15.4</v>
      </c>
    </row>
    <row r="89" spans="1:10" ht="12.75">
      <c r="A89" s="61" t="s">
        <v>51</v>
      </c>
      <c r="B89" s="43">
        <v>17748</v>
      </c>
      <c r="C89" s="57">
        <v>17.7</v>
      </c>
      <c r="D89" s="52">
        <v>-69</v>
      </c>
      <c r="E89" s="52">
        <v>-67</v>
      </c>
      <c r="F89" s="43">
        <v>-136</v>
      </c>
      <c r="G89" s="43">
        <v>17612</v>
      </c>
      <c r="H89" s="62">
        <v>17.6</v>
      </c>
      <c r="I89" s="43">
        <v>17680</v>
      </c>
      <c r="J89" s="57">
        <v>17.7</v>
      </c>
    </row>
    <row r="90" spans="1:10" ht="12.75">
      <c r="A90" s="61" t="s">
        <v>52</v>
      </c>
      <c r="B90" s="43">
        <v>28655</v>
      </c>
      <c r="C90" s="57">
        <v>28.6</v>
      </c>
      <c r="D90" s="52">
        <v>-52</v>
      </c>
      <c r="E90" s="52">
        <v>-111</v>
      </c>
      <c r="F90" s="43">
        <v>-163</v>
      </c>
      <c r="G90" s="43">
        <v>28492</v>
      </c>
      <c r="H90" s="62">
        <v>28.5</v>
      </c>
      <c r="I90" s="43">
        <v>28574</v>
      </c>
      <c r="J90" s="57">
        <v>28.6</v>
      </c>
    </row>
    <row r="91" spans="1:10" ht="12.75">
      <c r="A91" s="61" t="s">
        <v>53</v>
      </c>
      <c r="B91" s="43">
        <v>23859</v>
      </c>
      <c r="C91" s="57">
        <v>23.9</v>
      </c>
      <c r="D91" s="52">
        <v>9</v>
      </c>
      <c r="E91" s="52">
        <v>-152</v>
      </c>
      <c r="F91" s="43">
        <v>-143</v>
      </c>
      <c r="G91" s="43">
        <v>23716</v>
      </c>
      <c r="H91" s="62">
        <v>23.7</v>
      </c>
      <c r="I91" s="43">
        <v>23787</v>
      </c>
      <c r="J91" s="57">
        <v>23.8</v>
      </c>
    </row>
    <row r="92" spans="1:10" s="49" customFormat="1" ht="12.75">
      <c r="A92" s="48" t="s">
        <v>54</v>
      </c>
      <c r="B92" s="42">
        <v>46891</v>
      </c>
      <c r="C92" s="44">
        <v>46.9</v>
      </c>
      <c r="D92" s="42">
        <v>-21</v>
      </c>
      <c r="E92" s="42">
        <v>-321</v>
      </c>
      <c r="F92" s="42">
        <v>-342</v>
      </c>
      <c r="G92" s="42">
        <v>46549</v>
      </c>
      <c r="H92" s="42">
        <v>46.5</v>
      </c>
      <c r="I92" s="42">
        <v>46720</v>
      </c>
      <c r="J92" s="42">
        <v>46.699999999999996</v>
      </c>
    </row>
    <row r="93" spans="1:10" ht="12.75">
      <c r="A93" s="61" t="s">
        <v>55</v>
      </c>
      <c r="B93" s="43">
        <v>13380</v>
      </c>
      <c r="C93" s="57">
        <v>13.4</v>
      </c>
      <c r="D93" s="52">
        <v>30</v>
      </c>
      <c r="E93" s="52">
        <v>57</v>
      </c>
      <c r="F93" s="43">
        <v>87</v>
      </c>
      <c r="G93" s="43">
        <v>13467</v>
      </c>
      <c r="H93" s="62">
        <v>13.4</v>
      </c>
      <c r="I93" s="43">
        <v>13423</v>
      </c>
      <c r="J93" s="57">
        <v>13.4</v>
      </c>
    </row>
    <row r="94" spans="1:10" ht="12.75">
      <c r="A94" s="61" t="s">
        <v>65</v>
      </c>
      <c r="B94" s="43">
        <v>33511</v>
      </c>
      <c r="C94" s="57">
        <v>33.5</v>
      </c>
      <c r="D94" s="52">
        <v>-51</v>
      </c>
      <c r="E94" s="52">
        <v>-378</v>
      </c>
      <c r="F94" s="43">
        <v>-429</v>
      </c>
      <c r="G94" s="43">
        <v>33082</v>
      </c>
      <c r="H94" s="62">
        <v>33.1</v>
      </c>
      <c r="I94" s="43">
        <v>33297</v>
      </c>
      <c r="J94" s="57">
        <v>33.3</v>
      </c>
    </row>
    <row r="95" spans="1:10" ht="12.75">
      <c r="A95" s="61" t="s">
        <v>56</v>
      </c>
      <c r="B95" s="43">
        <v>57608</v>
      </c>
      <c r="C95" s="57">
        <v>57.6</v>
      </c>
      <c r="D95" s="52">
        <v>23</v>
      </c>
      <c r="E95" s="52">
        <v>2844</v>
      </c>
      <c r="F95" s="43">
        <v>2867</v>
      </c>
      <c r="G95" s="43">
        <v>60475</v>
      </c>
      <c r="H95" s="62">
        <v>60.5</v>
      </c>
      <c r="I95" s="43">
        <v>59041</v>
      </c>
      <c r="J95" s="57">
        <v>59</v>
      </c>
    </row>
    <row r="96" spans="1:10" s="49" customFormat="1" ht="12.75">
      <c r="A96" s="48" t="s">
        <v>57</v>
      </c>
      <c r="B96" s="42">
        <v>25874</v>
      </c>
      <c r="C96" s="44">
        <v>25.9</v>
      </c>
      <c r="D96" s="42">
        <v>-104</v>
      </c>
      <c r="E96" s="42">
        <v>128</v>
      </c>
      <c r="F96" s="42">
        <v>24</v>
      </c>
      <c r="G96" s="42">
        <v>25898</v>
      </c>
      <c r="H96" s="42">
        <v>25.900000000000002</v>
      </c>
      <c r="I96" s="42">
        <v>25886</v>
      </c>
      <c r="J96" s="42">
        <v>25.9</v>
      </c>
    </row>
    <row r="97" spans="1:10" ht="12.75">
      <c r="A97" s="61" t="s">
        <v>3</v>
      </c>
      <c r="B97" s="43">
        <v>5866</v>
      </c>
      <c r="C97" s="50">
        <v>5.9</v>
      </c>
      <c r="D97" s="43">
        <v>-53</v>
      </c>
      <c r="E97" s="43">
        <v>36</v>
      </c>
      <c r="F97" s="43">
        <v>-17</v>
      </c>
      <c r="G97" s="43">
        <v>5849</v>
      </c>
      <c r="H97" s="43">
        <v>5.8</v>
      </c>
      <c r="I97" s="43">
        <v>5857</v>
      </c>
      <c r="J97" s="43">
        <v>5.9</v>
      </c>
    </row>
    <row r="98" spans="1:10" ht="12.75">
      <c r="A98" s="61" t="s">
        <v>65</v>
      </c>
      <c r="B98" s="43">
        <v>20008</v>
      </c>
      <c r="C98" s="57">
        <v>20</v>
      </c>
      <c r="D98" s="52">
        <v>-51</v>
      </c>
      <c r="E98" s="52">
        <v>92</v>
      </c>
      <c r="F98" s="43">
        <v>41</v>
      </c>
      <c r="G98" s="43">
        <v>20049</v>
      </c>
      <c r="H98" s="57">
        <v>20.1</v>
      </c>
      <c r="I98" s="43">
        <v>20029</v>
      </c>
      <c r="J98" s="57">
        <v>20</v>
      </c>
    </row>
    <row r="99" spans="1:10" ht="12.75">
      <c r="A99" s="61" t="s">
        <v>58</v>
      </c>
      <c r="B99" s="43">
        <v>2936</v>
      </c>
      <c r="C99" s="57">
        <v>3</v>
      </c>
      <c r="D99" s="52">
        <v>-12</v>
      </c>
      <c r="E99" s="52">
        <v>-11</v>
      </c>
      <c r="F99" s="43">
        <v>-23</v>
      </c>
      <c r="G99" s="43">
        <v>2913</v>
      </c>
      <c r="H99" s="57">
        <v>2.9</v>
      </c>
      <c r="I99" s="43">
        <v>2924</v>
      </c>
      <c r="J99" s="57">
        <v>2.9</v>
      </c>
    </row>
    <row r="100" spans="1:10" ht="12.75">
      <c r="A100" s="61" t="s">
        <v>59</v>
      </c>
      <c r="B100" s="43">
        <v>2930</v>
      </c>
      <c r="C100" s="57">
        <v>2.9</v>
      </c>
      <c r="D100" s="52">
        <v>-41</v>
      </c>
      <c r="E100" s="52">
        <v>47</v>
      </c>
      <c r="F100" s="43">
        <v>6</v>
      </c>
      <c r="G100" s="43">
        <v>2936</v>
      </c>
      <c r="H100" s="62">
        <v>2.9</v>
      </c>
      <c r="I100" s="43">
        <v>2933</v>
      </c>
      <c r="J100" s="57">
        <v>2.9</v>
      </c>
    </row>
    <row r="101" spans="1:10" ht="12.75">
      <c r="A101" s="61" t="s">
        <v>60</v>
      </c>
      <c r="B101" s="43">
        <v>16122</v>
      </c>
      <c r="C101" s="57">
        <v>16.1</v>
      </c>
      <c r="D101" s="52">
        <v>-39</v>
      </c>
      <c r="E101" s="52">
        <v>-66</v>
      </c>
      <c r="F101" s="43">
        <v>-105</v>
      </c>
      <c r="G101" s="43">
        <v>16017</v>
      </c>
      <c r="H101" s="57">
        <v>16</v>
      </c>
      <c r="I101" s="43">
        <v>16069</v>
      </c>
      <c r="J101" s="57">
        <v>16.1</v>
      </c>
    </row>
    <row r="102" spans="1:10" ht="12.75">
      <c r="A102" s="61" t="s">
        <v>61</v>
      </c>
      <c r="B102" s="43">
        <v>16514</v>
      </c>
      <c r="C102" s="57">
        <v>16.5</v>
      </c>
      <c r="D102" s="52">
        <v>-84</v>
      </c>
      <c r="E102" s="52">
        <v>-156</v>
      </c>
      <c r="F102" s="43">
        <v>-240</v>
      </c>
      <c r="G102" s="43">
        <v>16274</v>
      </c>
      <c r="H102" s="62">
        <v>16.3</v>
      </c>
      <c r="I102" s="43">
        <v>16394</v>
      </c>
      <c r="J102" s="57">
        <v>16.4</v>
      </c>
    </row>
    <row r="103" spans="1:10" ht="12.75">
      <c r="A103" s="61" t="s">
        <v>62</v>
      </c>
      <c r="B103" s="43">
        <v>16387</v>
      </c>
      <c r="C103" s="57">
        <v>16.4</v>
      </c>
      <c r="D103" s="52">
        <v>-138</v>
      </c>
      <c r="E103" s="52">
        <v>-11</v>
      </c>
      <c r="F103" s="43">
        <v>-149</v>
      </c>
      <c r="G103" s="43">
        <v>16238</v>
      </c>
      <c r="H103" s="62">
        <v>16.2</v>
      </c>
      <c r="I103" s="43">
        <v>16312</v>
      </c>
      <c r="J103" s="57">
        <v>16.3</v>
      </c>
    </row>
    <row r="104" spans="1:10" ht="12.75">
      <c r="A104" s="61" t="s">
        <v>63</v>
      </c>
      <c r="B104" s="43">
        <v>20653</v>
      </c>
      <c r="C104" s="57">
        <v>20.6</v>
      </c>
      <c r="D104" s="52">
        <v>-149</v>
      </c>
      <c r="E104" s="52">
        <v>-19</v>
      </c>
      <c r="F104" s="43">
        <v>-168</v>
      </c>
      <c r="G104" s="43">
        <v>20485</v>
      </c>
      <c r="H104" s="62">
        <v>20.5</v>
      </c>
      <c r="I104" s="43">
        <v>20569</v>
      </c>
      <c r="J104" s="57">
        <v>20.6</v>
      </c>
    </row>
  </sheetData>
  <sheetProtection/>
  <mergeCells count="7">
    <mergeCell ref="A1:J1"/>
    <mergeCell ref="A2:A3"/>
    <mergeCell ref="B2:C2"/>
    <mergeCell ref="D2:E2"/>
    <mergeCell ref="F2:F3"/>
    <mergeCell ref="G2:H2"/>
    <mergeCell ref="I2:J2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&amp;C&amp;Z&amp;F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1166"/>
  <sheetViews>
    <sheetView tabSelected="1" workbookViewId="0" topLeftCell="A1">
      <selection activeCell="F2" sqref="F2"/>
    </sheetView>
  </sheetViews>
  <sheetFormatPr defaultColWidth="9.00390625" defaultRowHeight="12.75"/>
  <cols>
    <col min="1" max="1" width="23.00390625" style="29" customWidth="1"/>
    <col min="2" max="2" width="12.125" style="3" customWidth="1"/>
    <col min="3" max="3" width="12.25390625" style="81" customWidth="1"/>
    <col min="4" max="4" width="12.375" style="141" customWidth="1"/>
    <col min="5" max="5" width="11.75390625" style="100" customWidth="1"/>
    <col min="6" max="16384" width="9.125" style="29" customWidth="1"/>
  </cols>
  <sheetData>
    <row r="1" spans="1:5" ht="53.25" customHeight="1">
      <c r="A1" s="168" t="s">
        <v>96</v>
      </c>
      <c r="B1" s="168"/>
      <c r="C1" s="168"/>
      <c r="D1" s="168"/>
      <c r="E1" s="168"/>
    </row>
    <row r="2" spans="1:5" s="31" customFormat="1" ht="51" customHeight="1">
      <c r="A2" s="159"/>
      <c r="B2" s="159" t="s">
        <v>94</v>
      </c>
      <c r="C2" s="159"/>
      <c r="D2" s="169" t="s">
        <v>95</v>
      </c>
      <c r="E2" s="169"/>
    </row>
    <row r="3" spans="1:5" ht="30.75" customHeight="1">
      <c r="A3" s="170"/>
      <c r="B3" s="30" t="s">
        <v>75</v>
      </c>
      <c r="C3" s="30" t="s">
        <v>90</v>
      </c>
      <c r="D3" s="123" t="s">
        <v>75</v>
      </c>
      <c r="E3" s="124" t="s">
        <v>90</v>
      </c>
    </row>
    <row r="4" spans="1:5" ht="12.75">
      <c r="A4" s="114" t="s">
        <v>2</v>
      </c>
      <c r="B4" s="143">
        <v>3127842</v>
      </c>
      <c r="C4" s="17">
        <v>3127.842</v>
      </c>
      <c r="D4" s="125">
        <f>D5+D6</f>
        <v>3135262</v>
      </c>
      <c r="E4" s="126">
        <f>E5+E6</f>
        <v>3135.2614999999996</v>
      </c>
    </row>
    <row r="5" spans="1:5" ht="12.75">
      <c r="A5" s="114" t="s">
        <v>3</v>
      </c>
      <c r="B5" s="144">
        <v>2483394</v>
      </c>
      <c r="C5" s="17">
        <f>C11+C25+C27+C33+C35+C36+C38+C41+C43+C51+C58+C68+C84+C91+C97+C101</f>
        <v>2483.394</v>
      </c>
      <c r="D5" s="125">
        <f>D11+D25+D27+D33+D35+D36+D38+D41+D43+D51+D58+D68+D84+D91+D97+D101</f>
        <v>2491026</v>
      </c>
      <c r="E5" s="126">
        <f>E11+E25+E27+E33+E35+E36+E38+E41+E43+E51+E58+E68+E84+E91+E97+E101</f>
        <v>2491.026</v>
      </c>
    </row>
    <row r="6" spans="1:5" ht="12.75">
      <c r="A6" s="114" t="s">
        <v>65</v>
      </c>
      <c r="B6" s="143">
        <v>644448</v>
      </c>
      <c r="C6" s="17">
        <f>C23+C26+C34+C39+C42+C52+C56+C59+C63+C64+C65+C66+C69+C75+C76+C77+C78+C79+C80+C81+C82+C85+C92+C93+C94+C95+C98+C99+C102+C105+C106+C107+C108</f>
        <v>644.4480000000001</v>
      </c>
      <c r="D6" s="125">
        <f>D23+D26+D34+D39+D42+D52+D56+D59+D63+D64+D65+D66+D69+D75+D76+D77+D78+D79+D80+D81+D82+D85+D92+D93+D94+D95+D98+D99+D102+D105+D106+D107+D108</f>
        <v>644236</v>
      </c>
      <c r="E6" s="126">
        <f>E23+E26+E34+E39+E42+E52+E56+E59+E63+E64+E65+E66+E69+E75+E76+E77+E78+E79+E80+E81+E82+E85+E92+E93+E94+E95+E98+E99+E102+E105+E106+E107+E108</f>
        <v>644.2355</v>
      </c>
    </row>
    <row r="7" spans="1:5" ht="25.5">
      <c r="A7" s="156" t="s">
        <v>83</v>
      </c>
      <c r="B7" s="143">
        <v>2360690</v>
      </c>
      <c r="C7" s="17">
        <v>2360.69</v>
      </c>
      <c r="D7" s="125">
        <f>SUM(D10+D24+D27+D32+D35+D36+D37+D40+D43+D50)</f>
        <v>2368539</v>
      </c>
      <c r="E7" s="126">
        <f>SUM(E10+E24+E27+E32+E35+E36+E37+E40+E43+E50)</f>
        <v>2368.539</v>
      </c>
    </row>
    <row r="8" spans="1:5" ht="12.75" customHeight="1">
      <c r="A8" s="1" t="s">
        <v>3</v>
      </c>
      <c r="B8" s="143">
        <v>2353131</v>
      </c>
      <c r="C8" s="17">
        <v>2353.131</v>
      </c>
      <c r="D8" s="125">
        <f>D11+D25+D29+D30+D31+D33+D35+D36+D38+D41+D45+D51</f>
        <v>2360945</v>
      </c>
      <c r="E8" s="126">
        <f>E11+E25+E29+E30+E31+E33+E35+E36+E38+E41+E45+E51</f>
        <v>2360.945</v>
      </c>
    </row>
    <row r="9" spans="1:5" ht="12.75" customHeight="1">
      <c r="A9" s="1" t="s">
        <v>65</v>
      </c>
      <c r="B9" s="143">
        <v>7559</v>
      </c>
      <c r="C9" s="17">
        <v>7.559</v>
      </c>
      <c r="D9" s="125">
        <f>SUM(D23+D26+D34+D39+D42+D52)</f>
        <v>7594</v>
      </c>
      <c r="E9" s="126">
        <f>SUM(E23+E26+E34+E39+E42+E52)</f>
        <v>7.594</v>
      </c>
    </row>
    <row r="10" spans="1:124" s="150" customFormat="1" ht="19.5" customHeight="1">
      <c r="A10" s="148" t="s">
        <v>64</v>
      </c>
      <c r="B10" s="143">
        <v>1159044</v>
      </c>
      <c r="C10" s="149">
        <v>1159.044</v>
      </c>
      <c r="D10" s="144">
        <f>D12+D23</f>
        <v>1161384</v>
      </c>
      <c r="E10" s="142">
        <v>1161.384</v>
      </c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5"/>
      <c r="AJ10" s="155"/>
      <c r="AK10" s="155"/>
      <c r="AL10" s="155"/>
      <c r="AM10" s="155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  <c r="AX10" s="155"/>
      <c r="AY10" s="155"/>
      <c r="AZ10" s="155"/>
      <c r="BA10" s="155"/>
      <c r="BB10" s="155"/>
      <c r="BC10" s="155"/>
      <c r="BD10" s="155"/>
      <c r="BE10" s="155"/>
      <c r="BF10" s="155"/>
      <c r="BG10" s="155"/>
      <c r="BH10" s="155"/>
      <c r="BI10" s="155"/>
      <c r="BJ10" s="155"/>
      <c r="BK10" s="155"/>
      <c r="BL10" s="155"/>
      <c r="BM10" s="155"/>
      <c r="BN10" s="155"/>
      <c r="BO10" s="155"/>
      <c r="BP10" s="155"/>
      <c r="BQ10" s="155"/>
      <c r="BR10" s="155"/>
      <c r="BS10" s="155"/>
      <c r="BT10" s="155"/>
      <c r="BU10" s="155"/>
      <c r="BV10" s="155"/>
      <c r="BW10" s="155"/>
      <c r="BX10" s="155"/>
      <c r="BY10" s="155"/>
      <c r="BZ10" s="155"/>
      <c r="CA10" s="155"/>
      <c r="CB10" s="155"/>
      <c r="CC10" s="155"/>
      <c r="CD10" s="155"/>
      <c r="CE10" s="155"/>
      <c r="CF10" s="155"/>
      <c r="CG10" s="155"/>
      <c r="CH10" s="155"/>
      <c r="CI10" s="155"/>
      <c r="CJ10" s="155"/>
      <c r="CK10" s="155"/>
      <c r="CL10" s="155"/>
      <c r="CM10" s="155"/>
      <c r="CN10" s="155"/>
      <c r="CO10" s="155"/>
      <c r="CP10" s="155"/>
      <c r="CQ10" s="155"/>
      <c r="CR10" s="155"/>
      <c r="CS10" s="155"/>
      <c r="CT10" s="155"/>
      <c r="CU10" s="155"/>
      <c r="CV10" s="155"/>
      <c r="CW10" s="155"/>
      <c r="CX10" s="155"/>
      <c r="CY10" s="155"/>
      <c r="CZ10" s="155"/>
      <c r="DA10" s="155"/>
      <c r="DB10" s="155"/>
      <c r="DC10" s="155"/>
      <c r="DD10" s="155"/>
      <c r="DE10" s="155"/>
      <c r="DF10" s="155"/>
      <c r="DG10" s="155"/>
      <c r="DH10" s="155"/>
      <c r="DI10" s="155"/>
      <c r="DJ10" s="155"/>
      <c r="DK10" s="155"/>
      <c r="DL10" s="155"/>
      <c r="DM10" s="155"/>
      <c r="DN10" s="155"/>
      <c r="DO10" s="155"/>
      <c r="DP10" s="155"/>
      <c r="DQ10" s="155"/>
      <c r="DR10" s="155"/>
      <c r="DS10" s="155"/>
      <c r="DT10" s="155"/>
    </row>
    <row r="11" spans="1:5" ht="12.75">
      <c r="A11" s="1" t="s">
        <v>3</v>
      </c>
      <c r="B11" s="145">
        <v>1158952</v>
      </c>
      <c r="C11" s="67">
        <v>1158.952</v>
      </c>
      <c r="D11" s="129">
        <v>1161299</v>
      </c>
      <c r="E11" s="130">
        <v>1161.299</v>
      </c>
    </row>
    <row r="12" spans="1:5" ht="12.75">
      <c r="A12" s="1" t="s">
        <v>4</v>
      </c>
      <c r="B12" s="145">
        <v>1158952</v>
      </c>
      <c r="C12" s="67">
        <v>1158.952</v>
      </c>
      <c r="D12" s="129">
        <v>1161299</v>
      </c>
      <c r="E12" s="130">
        <v>1161.299</v>
      </c>
    </row>
    <row r="13" spans="1:5" ht="12.75">
      <c r="A13" s="1" t="s">
        <v>5</v>
      </c>
      <c r="B13" s="145"/>
      <c r="C13" s="67"/>
      <c r="D13" s="131"/>
      <c r="E13" s="132"/>
    </row>
    <row r="14" spans="1:5" ht="12.75">
      <c r="A14" s="1" t="s">
        <v>6</v>
      </c>
      <c r="B14" s="146">
        <v>87164</v>
      </c>
      <c r="C14" s="67">
        <v>87.164</v>
      </c>
      <c r="D14" s="133">
        <v>87675</v>
      </c>
      <c r="E14" s="132">
        <v>87.675</v>
      </c>
    </row>
    <row r="15" spans="1:5" ht="12.75">
      <c r="A15" s="1" t="s">
        <v>7</v>
      </c>
      <c r="B15" s="146">
        <v>214808</v>
      </c>
      <c r="C15" s="67">
        <v>214.808</v>
      </c>
      <c r="D15" s="133">
        <v>215948</v>
      </c>
      <c r="E15" s="132">
        <v>215.948</v>
      </c>
    </row>
    <row r="16" spans="1:5" ht="12.75">
      <c r="A16" s="1" t="s">
        <v>8</v>
      </c>
      <c r="B16" s="146">
        <v>105921</v>
      </c>
      <c r="C16" s="67">
        <v>105.921</v>
      </c>
      <c r="D16" s="133">
        <v>105347</v>
      </c>
      <c r="E16" s="132">
        <v>105.347</v>
      </c>
    </row>
    <row r="17" spans="1:5" ht="12.75">
      <c r="A17" s="1" t="s">
        <v>9</v>
      </c>
      <c r="B17" s="146">
        <v>97181</v>
      </c>
      <c r="C17" s="67">
        <v>97.181</v>
      </c>
      <c r="D17" s="133">
        <v>97030</v>
      </c>
      <c r="E17" s="132">
        <v>97.03</v>
      </c>
    </row>
    <row r="18" spans="1:5" ht="12.75">
      <c r="A18" s="1" t="s">
        <v>10</v>
      </c>
      <c r="B18" s="146">
        <v>60297</v>
      </c>
      <c r="C18" s="67">
        <v>60.297</v>
      </c>
      <c r="D18" s="133">
        <v>60505</v>
      </c>
      <c r="E18" s="132">
        <v>60.505</v>
      </c>
    </row>
    <row r="19" spans="1:5" ht="12.75">
      <c r="A19" s="1" t="s">
        <v>11</v>
      </c>
      <c r="B19" s="146">
        <v>134454</v>
      </c>
      <c r="C19" s="67">
        <v>134.454</v>
      </c>
      <c r="D19" s="133">
        <v>134182</v>
      </c>
      <c r="E19" s="132">
        <v>134.182</v>
      </c>
    </row>
    <row r="20" spans="1:5" ht="12.75">
      <c r="A20" s="1" t="s">
        <v>12</v>
      </c>
      <c r="B20" s="146">
        <v>265295</v>
      </c>
      <c r="C20" s="67">
        <v>265.295</v>
      </c>
      <c r="D20" s="133">
        <v>266082</v>
      </c>
      <c r="E20" s="132">
        <v>266.082</v>
      </c>
    </row>
    <row r="21" spans="1:5" ht="12.75">
      <c r="A21" s="1" t="s">
        <v>13</v>
      </c>
      <c r="B21" s="146">
        <v>29946</v>
      </c>
      <c r="C21" s="67">
        <v>29.946</v>
      </c>
      <c r="D21" s="133">
        <v>30135</v>
      </c>
      <c r="E21" s="132">
        <v>30.135</v>
      </c>
    </row>
    <row r="22" spans="1:5" ht="12.75">
      <c r="A22" s="1" t="s">
        <v>14</v>
      </c>
      <c r="B22" s="146">
        <v>163886</v>
      </c>
      <c r="C22" s="67">
        <v>163.886</v>
      </c>
      <c r="D22" s="133">
        <v>164395</v>
      </c>
      <c r="E22" s="132">
        <v>164.395</v>
      </c>
    </row>
    <row r="23" spans="1:5" ht="12.75">
      <c r="A23" s="1" t="s">
        <v>65</v>
      </c>
      <c r="B23" s="145">
        <v>92</v>
      </c>
      <c r="C23" s="67">
        <v>0.092</v>
      </c>
      <c r="D23" s="129">
        <v>85</v>
      </c>
      <c r="E23" s="132">
        <v>0.085</v>
      </c>
    </row>
    <row r="24" spans="1:124" s="150" customFormat="1" ht="12.75">
      <c r="A24" s="148" t="s">
        <v>66</v>
      </c>
      <c r="B24" s="143">
        <v>52171</v>
      </c>
      <c r="C24" s="142">
        <v>52.171</v>
      </c>
      <c r="D24" s="151">
        <f>D25+D26</f>
        <v>52564</v>
      </c>
      <c r="E24" s="142">
        <v>52.564</v>
      </c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155"/>
      <c r="CE24" s="155"/>
      <c r="CF24" s="155"/>
      <c r="CG24" s="155"/>
      <c r="CH24" s="155"/>
      <c r="CI24" s="155"/>
      <c r="CJ24" s="155"/>
      <c r="CK24" s="155"/>
      <c r="CL24" s="155"/>
      <c r="CM24" s="155"/>
      <c r="CN24" s="155"/>
      <c r="CO24" s="155"/>
      <c r="CP24" s="155"/>
      <c r="CQ24" s="155"/>
      <c r="CR24" s="155"/>
      <c r="CS24" s="155"/>
      <c r="CT24" s="155"/>
      <c r="CU24" s="155"/>
      <c r="CV24" s="155"/>
      <c r="CW24" s="155"/>
      <c r="CX24" s="155"/>
      <c r="CY24" s="155"/>
      <c r="CZ24" s="155"/>
      <c r="DA24" s="155"/>
      <c r="DB24" s="155"/>
      <c r="DC24" s="155"/>
      <c r="DD24" s="155"/>
      <c r="DE24" s="155"/>
      <c r="DF24" s="155"/>
      <c r="DG24" s="155"/>
      <c r="DH24" s="155"/>
      <c r="DI24" s="155"/>
      <c r="DJ24" s="155"/>
      <c r="DK24" s="155"/>
      <c r="DL24" s="155"/>
      <c r="DM24" s="155"/>
      <c r="DN24" s="155"/>
      <c r="DO24" s="155"/>
      <c r="DP24" s="155"/>
      <c r="DQ24" s="155"/>
      <c r="DR24" s="155"/>
      <c r="DS24" s="155"/>
      <c r="DT24" s="155"/>
    </row>
    <row r="25" spans="1:5" ht="12.75">
      <c r="A25" s="1" t="s">
        <v>3</v>
      </c>
      <c r="B25" s="146">
        <v>48564</v>
      </c>
      <c r="C25" s="67">
        <v>48.564</v>
      </c>
      <c r="D25" s="135">
        <v>48932</v>
      </c>
      <c r="E25" s="132">
        <v>48.932</v>
      </c>
    </row>
    <row r="26" spans="1:5" ht="12.75">
      <c r="A26" s="1" t="s">
        <v>65</v>
      </c>
      <c r="B26" s="145">
        <v>3607</v>
      </c>
      <c r="C26" s="67">
        <v>3.607</v>
      </c>
      <c r="D26" s="135">
        <v>3632</v>
      </c>
      <c r="E26" s="132">
        <v>3.632</v>
      </c>
    </row>
    <row r="27" spans="1:124" s="150" customFormat="1" ht="12.75">
      <c r="A27" s="148" t="s">
        <v>67</v>
      </c>
      <c r="B27" s="143">
        <v>57721</v>
      </c>
      <c r="C27" s="142">
        <v>57.721</v>
      </c>
      <c r="D27" s="151">
        <f>D29+D30+D31</f>
        <v>57725</v>
      </c>
      <c r="E27" s="142">
        <v>57.725</v>
      </c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155"/>
      <c r="CE27" s="155"/>
      <c r="CF27" s="155"/>
      <c r="CG27" s="155"/>
      <c r="CH27" s="155"/>
      <c r="CI27" s="155"/>
      <c r="CJ27" s="155"/>
      <c r="CK27" s="155"/>
      <c r="CL27" s="155"/>
      <c r="CM27" s="155"/>
      <c r="CN27" s="155"/>
      <c r="CO27" s="155"/>
      <c r="CP27" s="155"/>
      <c r="CQ27" s="155"/>
      <c r="CR27" s="155"/>
      <c r="CS27" s="155"/>
      <c r="CT27" s="155"/>
      <c r="CU27" s="155"/>
      <c r="CV27" s="155"/>
      <c r="CW27" s="155"/>
      <c r="CX27" s="155"/>
      <c r="CY27" s="155"/>
      <c r="CZ27" s="155"/>
      <c r="DA27" s="155"/>
      <c r="DB27" s="155"/>
      <c r="DC27" s="155"/>
      <c r="DD27" s="155"/>
      <c r="DE27" s="155"/>
      <c r="DF27" s="155"/>
      <c r="DG27" s="155"/>
      <c r="DH27" s="155"/>
      <c r="DI27" s="155"/>
      <c r="DJ27" s="155"/>
      <c r="DK27" s="155"/>
      <c r="DL27" s="155"/>
      <c r="DM27" s="155"/>
      <c r="DN27" s="155"/>
      <c r="DO27" s="155"/>
      <c r="DP27" s="155"/>
      <c r="DQ27" s="155"/>
      <c r="DR27" s="155"/>
      <c r="DS27" s="155"/>
      <c r="DT27" s="155"/>
    </row>
    <row r="28" spans="1:5" ht="12.75">
      <c r="A28" s="1" t="s">
        <v>15</v>
      </c>
      <c r="B28" s="145"/>
      <c r="C28" s="67"/>
      <c r="D28" s="131"/>
      <c r="E28" s="132"/>
    </row>
    <row r="29" spans="1:5" ht="12.75">
      <c r="A29" s="1" t="s">
        <v>17</v>
      </c>
      <c r="B29" s="145">
        <v>36367</v>
      </c>
      <c r="C29" s="67">
        <v>36.367</v>
      </c>
      <c r="D29" s="133">
        <v>36363</v>
      </c>
      <c r="E29" s="132">
        <v>36.363</v>
      </c>
    </row>
    <row r="30" spans="1:5" ht="12.75">
      <c r="A30" s="1" t="s">
        <v>18</v>
      </c>
      <c r="B30" s="145">
        <v>10690</v>
      </c>
      <c r="C30" s="67">
        <v>10.69</v>
      </c>
      <c r="D30" s="133">
        <v>10713</v>
      </c>
      <c r="E30" s="132">
        <v>10.713</v>
      </c>
    </row>
    <row r="31" spans="1:5" ht="12.75">
      <c r="A31" s="1" t="s">
        <v>19</v>
      </c>
      <c r="B31" s="145">
        <v>10664</v>
      </c>
      <c r="C31" s="67">
        <v>10.664</v>
      </c>
      <c r="D31" s="133">
        <v>10649</v>
      </c>
      <c r="E31" s="132">
        <v>10.649</v>
      </c>
    </row>
    <row r="32" spans="1:124" s="150" customFormat="1" ht="12.75">
      <c r="A32" s="148" t="s">
        <v>68</v>
      </c>
      <c r="B32" s="143">
        <v>98550</v>
      </c>
      <c r="C32" s="142">
        <v>98.55</v>
      </c>
      <c r="D32" s="152">
        <v>98899</v>
      </c>
      <c r="E32" s="153">
        <v>98.899</v>
      </c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55"/>
      <c r="CE32" s="155"/>
      <c r="CF32" s="155"/>
      <c r="CG32" s="155"/>
      <c r="CH32" s="155"/>
      <c r="CI32" s="155"/>
      <c r="CJ32" s="155"/>
      <c r="CK32" s="155"/>
      <c r="CL32" s="155"/>
      <c r="CM32" s="155"/>
      <c r="CN32" s="155"/>
      <c r="CO32" s="155"/>
      <c r="CP32" s="155"/>
      <c r="CQ32" s="155"/>
      <c r="CR32" s="155"/>
      <c r="CS32" s="155"/>
      <c r="CT32" s="155"/>
      <c r="CU32" s="155"/>
      <c r="CV32" s="155"/>
      <c r="CW32" s="155"/>
      <c r="CX32" s="155"/>
      <c r="CY32" s="155"/>
      <c r="CZ32" s="155"/>
      <c r="DA32" s="155"/>
      <c r="DB32" s="155"/>
      <c r="DC32" s="155"/>
      <c r="DD32" s="155"/>
      <c r="DE32" s="155"/>
      <c r="DF32" s="155"/>
      <c r="DG32" s="155"/>
      <c r="DH32" s="155"/>
      <c r="DI32" s="155"/>
      <c r="DJ32" s="155"/>
      <c r="DK32" s="155"/>
      <c r="DL32" s="155"/>
      <c r="DM32" s="155"/>
      <c r="DN32" s="155"/>
      <c r="DO32" s="155"/>
      <c r="DP32" s="155"/>
      <c r="DQ32" s="155"/>
      <c r="DR32" s="155"/>
      <c r="DS32" s="155"/>
      <c r="DT32" s="155"/>
    </row>
    <row r="33" spans="1:5" ht="12.75">
      <c r="A33" s="1" t="s">
        <v>3</v>
      </c>
      <c r="B33" s="145">
        <v>96489</v>
      </c>
      <c r="C33" s="67">
        <v>96.489</v>
      </c>
      <c r="D33" s="136">
        <v>96826</v>
      </c>
      <c r="E33" s="132">
        <v>96.826</v>
      </c>
    </row>
    <row r="34" spans="1:5" ht="12.75">
      <c r="A34" s="1" t="s">
        <v>65</v>
      </c>
      <c r="B34" s="145">
        <v>2061</v>
      </c>
      <c r="C34" s="67">
        <v>2.061</v>
      </c>
      <c r="D34" s="135">
        <v>2073</v>
      </c>
      <c r="E34" s="132">
        <v>2.073</v>
      </c>
    </row>
    <row r="35" spans="1:124" s="150" customFormat="1" ht="12.75">
      <c r="A35" s="148" t="s">
        <v>69</v>
      </c>
      <c r="B35" s="143">
        <v>19887</v>
      </c>
      <c r="C35" s="149">
        <v>19.887</v>
      </c>
      <c r="D35" s="154">
        <v>20038</v>
      </c>
      <c r="E35" s="153">
        <v>20.038</v>
      </c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55"/>
      <c r="CX35" s="155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55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</row>
    <row r="36" spans="1:124" s="150" customFormat="1" ht="12.75">
      <c r="A36" s="148" t="s">
        <v>70</v>
      </c>
      <c r="B36" s="143">
        <v>46480</v>
      </c>
      <c r="C36" s="149">
        <v>46.48</v>
      </c>
      <c r="D36" s="152">
        <v>46617</v>
      </c>
      <c r="E36" s="153">
        <v>46.617</v>
      </c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155"/>
      <c r="CG36" s="155"/>
      <c r="CH36" s="155"/>
      <c r="CI36" s="155"/>
      <c r="CJ36" s="155"/>
      <c r="CK36" s="155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55"/>
      <c r="CX36" s="155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55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</row>
    <row r="37" spans="1:124" s="150" customFormat="1" ht="12.75">
      <c r="A37" s="148" t="s">
        <v>71</v>
      </c>
      <c r="B37" s="143">
        <v>27685</v>
      </c>
      <c r="C37" s="142">
        <v>27.685</v>
      </c>
      <c r="D37" s="152">
        <v>27799</v>
      </c>
      <c r="E37" s="153">
        <v>27.799</v>
      </c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5"/>
      <c r="BT37" s="155"/>
      <c r="BU37" s="155"/>
      <c r="BV37" s="155"/>
      <c r="BW37" s="155"/>
      <c r="BX37" s="155"/>
      <c r="BY37" s="155"/>
      <c r="BZ37" s="155"/>
      <c r="CA37" s="155"/>
      <c r="CB37" s="155"/>
      <c r="CC37" s="155"/>
      <c r="CD37" s="155"/>
      <c r="CE37" s="155"/>
      <c r="CF37" s="155"/>
      <c r="CG37" s="155"/>
      <c r="CH37" s="155"/>
      <c r="CI37" s="155"/>
      <c r="CJ37" s="155"/>
      <c r="CK37" s="155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55"/>
      <c r="CX37" s="155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55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</row>
    <row r="38" spans="1:5" ht="12.75">
      <c r="A38" s="1" t="s">
        <v>3</v>
      </c>
      <c r="B38" s="145">
        <v>26658</v>
      </c>
      <c r="C38" s="67">
        <v>26.658</v>
      </c>
      <c r="D38" s="136">
        <v>26767</v>
      </c>
      <c r="E38" s="132">
        <v>26.767</v>
      </c>
    </row>
    <row r="39" spans="1:5" ht="12.75">
      <c r="A39" s="1" t="s">
        <v>65</v>
      </c>
      <c r="B39" s="145">
        <v>1027</v>
      </c>
      <c r="C39" s="67">
        <v>1.027</v>
      </c>
      <c r="D39" s="136">
        <v>1032</v>
      </c>
      <c r="E39" s="132">
        <v>1.032</v>
      </c>
    </row>
    <row r="40" spans="1:124" s="150" customFormat="1" ht="12.75">
      <c r="A40" s="148" t="s">
        <v>72</v>
      </c>
      <c r="B40" s="143">
        <v>162372</v>
      </c>
      <c r="C40" s="142">
        <v>162.372</v>
      </c>
      <c r="D40" s="151">
        <f>D41+D42</f>
        <v>163219</v>
      </c>
      <c r="E40" s="142">
        <v>163.219</v>
      </c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5"/>
      <c r="BQ40" s="155"/>
      <c r="BR40" s="155"/>
      <c r="BS40" s="155"/>
      <c r="BT40" s="155"/>
      <c r="BU40" s="155"/>
      <c r="BV40" s="155"/>
      <c r="BW40" s="155"/>
      <c r="BX40" s="155"/>
      <c r="BY40" s="155"/>
      <c r="BZ40" s="155"/>
      <c r="CA40" s="155"/>
      <c r="CB40" s="155"/>
      <c r="CC40" s="155"/>
      <c r="CD40" s="155"/>
      <c r="CE40" s="155"/>
      <c r="CF40" s="155"/>
      <c r="CG40" s="155"/>
      <c r="CH40" s="155"/>
      <c r="CI40" s="155"/>
      <c r="CJ40" s="155"/>
      <c r="CK40" s="155"/>
      <c r="CL40" s="155"/>
      <c r="CM40" s="155"/>
      <c r="CN40" s="155"/>
      <c r="CO40" s="155"/>
      <c r="CP40" s="155"/>
      <c r="CQ40" s="155"/>
      <c r="CR40" s="155"/>
      <c r="CS40" s="155"/>
      <c r="CT40" s="155"/>
      <c r="CU40" s="155"/>
      <c r="CV40" s="155"/>
      <c r="CW40" s="155"/>
      <c r="CX40" s="155"/>
      <c r="CY40" s="155"/>
      <c r="CZ40" s="155"/>
      <c r="DA40" s="155"/>
      <c r="DB40" s="155"/>
      <c r="DC40" s="155"/>
      <c r="DD40" s="155"/>
      <c r="DE40" s="155"/>
      <c r="DF40" s="155"/>
      <c r="DG40" s="155"/>
      <c r="DH40" s="155"/>
      <c r="DI40" s="155"/>
      <c r="DJ40" s="155"/>
      <c r="DK40" s="155"/>
      <c r="DL40" s="155"/>
      <c r="DM40" s="155"/>
      <c r="DN40" s="155"/>
      <c r="DO40" s="155"/>
      <c r="DP40" s="155"/>
      <c r="DQ40" s="155"/>
      <c r="DR40" s="155"/>
      <c r="DS40" s="155"/>
      <c r="DT40" s="155"/>
    </row>
    <row r="41" spans="1:5" ht="12.75">
      <c r="A41" s="1" t="s">
        <v>3</v>
      </c>
      <c r="B41" s="145">
        <v>161609</v>
      </c>
      <c r="C41" s="67">
        <v>161.609</v>
      </c>
      <c r="D41" s="133">
        <v>162456</v>
      </c>
      <c r="E41" s="132">
        <v>162.456</v>
      </c>
    </row>
    <row r="42" spans="1:5" ht="12.75">
      <c r="A42" s="1" t="s">
        <v>65</v>
      </c>
      <c r="B42" s="145">
        <v>763</v>
      </c>
      <c r="C42" s="67">
        <v>0.763</v>
      </c>
      <c r="D42" s="133">
        <v>763</v>
      </c>
      <c r="E42" s="132">
        <v>0.763</v>
      </c>
    </row>
    <row r="43" spans="1:124" s="150" customFormat="1" ht="12.75">
      <c r="A43" s="148" t="s">
        <v>73</v>
      </c>
      <c r="B43" s="143">
        <v>667956</v>
      </c>
      <c r="C43" s="142">
        <v>667.956</v>
      </c>
      <c r="D43" s="151">
        <f>D47+D48+D49</f>
        <v>671293</v>
      </c>
      <c r="E43" s="142">
        <v>671.293</v>
      </c>
      <c r="F43" s="155"/>
      <c r="G43" s="155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</row>
    <row r="44" spans="1:5" ht="12.75">
      <c r="A44" s="1" t="s">
        <v>15</v>
      </c>
      <c r="B44" s="145"/>
      <c r="C44" s="67"/>
      <c r="D44" s="131"/>
      <c r="E44" s="132"/>
    </row>
    <row r="45" spans="1:5" ht="12.75">
      <c r="A45" s="1" t="s">
        <v>20</v>
      </c>
      <c r="B45" s="145">
        <v>667956</v>
      </c>
      <c r="C45" s="18">
        <v>667.956</v>
      </c>
      <c r="D45" s="131">
        <v>671293</v>
      </c>
      <c r="E45" s="130">
        <v>671.293</v>
      </c>
    </row>
    <row r="46" spans="1:5" ht="12.75">
      <c r="A46" s="1" t="s">
        <v>5</v>
      </c>
      <c r="B46" s="145"/>
      <c r="C46" s="67"/>
      <c r="D46" s="131"/>
      <c r="E46" s="132"/>
    </row>
    <row r="47" spans="1:5" ht="12.75">
      <c r="A47" s="1" t="s">
        <v>21</v>
      </c>
      <c r="B47" s="145">
        <v>412719</v>
      </c>
      <c r="C47" s="67">
        <v>412.719</v>
      </c>
      <c r="D47" s="133">
        <v>414896</v>
      </c>
      <c r="E47" s="132">
        <v>414.896</v>
      </c>
    </row>
    <row r="48" spans="1:5" ht="12.75">
      <c r="A48" s="1" t="s">
        <v>22</v>
      </c>
      <c r="B48" s="145">
        <v>108585</v>
      </c>
      <c r="C48" s="67">
        <v>108.585</v>
      </c>
      <c r="D48" s="133">
        <v>108775</v>
      </c>
      <c r="E48" s="132">
        <v>108.775</v>
      </c>
    </row>
    <row r="49" spans="1:5" ht="12.75">
      <c r="A49" s="1" t="s">
        <v>23</v>
      </c>
      <c r="B49" s="145">
        <v>146652</v>
      </c>
      <c r="C49" s="67">
        <v>146.652</v>
      </c>
      <c r="D49" s="133">
        <v>147622</v>
      </c>
      <c r="E49" s="132">
        <v>147.622</v>
      </c>
    </row>
    <row r="50" spans="1:124" s="150" customFormat="1" ht="12.75">
      <c r="A50" s="148" t="s">
        <v>74</v>
      </c>
      <c r="B50" s="143">
        <v>68824</v>
      </c>
      <c r="C50" s="142">
        <v>68.824</v>
      </c>
      <c r="D50" s="151">
        <f>D51+D52</f>
        <v>69001</v>
      </c>
      <c r="E50" s="142">
        <v>69.001</v>
      </c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5"/>
      <c r="AS50" s="155"/>
      <c r="AT50" s="155"/>
      <c r="AU50" s="155"/>
      <c r="AV50" s="155"/>
      <c r="AW50" s="155"/>
      <c r="AX50" s="155"/>
      <c r="AY50" s="155"/>
      <c r="AZ50" s="155"/>
      <c r="BA50" s="155"/>
      <c r="BB50" s="155"/>
      <c r="BC50" s="155"/>
      <c r="BD50" s="155"/>
      <c r="BE50" s="155"/>
      <c r="BF50" s="155"/>
      <c r="BG50" s="155"/>
      <c r="BH50" s="155"/>
      <c r="BI50" s="155"/>
      <c r="BJ50" s="155"/>
      <c r="BK50" s="155"/>
      <c r="BL50" s="155"/>
      <c r="BM50" s="155"/>
      <c r="BN50" s="155"/>
      <c r="BO50" s="155"/>
      <c r="BP50" s="155"/>
      <c r="BQ50" s="155"/>
      <c r="BR50" s="155"/>
      <c r="BS50" s="155"/>
      <c r="BT50" s="155"/>
      <c r="BU50" s="155"/>
      <c r="BV50" s="155"/>
      <c r="BW50" s="155"/>
      <c r="BX50" s="155"/>
      <c r="BY50" s="155"/>
      <c r="BZ50" s="155"/>
      <c r="CA50" s="155"/>
      <c r="CB50" s="155"/>
      <c r="CC50" s="155"/>
      <c r="CD50" s="155"/>
      <c r="CE50" s="155"/>
      <c r="CF50" s="155"/>
      <c r="CG50" s="155"/>
      <c r="CH50" s="155"/>
      <c r="CI50" s="155"/>
      <c r="CJ50" s="155"/>
      <c r="CK50" s="155"/>
      <c r="CL50" s="155"/>
      <c r="CM50" s="155"/>
      <c r="CN50" s="155"/>
      <c r="CO50" s="155"/>
      <c r="CP50" s="155"/>
      <c r="CQ50" s="155"/>
      <c r="CR50" s="155"/>
      <c r="CS50" s="155"/>
      <c r="CT50" s="155"/>
      <c r="CU50" s="155"/>
      <c r="CV50" s="155"/>
      <c r="CW50" s="155"/>
      <c r="CX50" s="155"/>
      <c r="CY50" s="155"/>
      <c r="CZ50" s="155"/>
      <c r="DA50" s="155"/>
      <c r="DB50" s="155"/>
      <c r="DC50" s="155"/>
      <c r="DD50" s="155"/>
      <c r="DE50" s="155"/>
      <c r="DF50" s="155"/>
      <c r="DG50" s="155"/>
      <c r="DH50" s="155"/>
      <c r="DI50" s="155"/>
      <c r="DJ50" s="155"/>
      <c r="DK50" s="155"/>
      <c r="DL50" s="155"/>
      <c r="DM50" s="155"/>
      <c r="DN50" s="155"/>
      <c r="DO50" s="155"/>
      <c r="DP50" s="155"/>
      <c r="DQ50" s="155"/>
      <c r="DR50" s="155"/>
      <c r="DS50" s="155"/>
      <c r="DT50" s="155"/>
    </row>
    <row r="51" spans="1:5" ht="12.75">
      <c r="A51" s="1" t="s">
        <v>3</v>
      </c>
      <c r="B51" s="145">
        <v>68815</v>
      </c>
      <c r="C51" s="67">
        <v>68.815</v>
      </c>
      <c r="D51" s="136">
        <v>68992</v>
      </c>
      <c r="E51" s="132">
        <v>68.992</v>
      </c>
    </row>
    <row r="52" spans="1:5" ht="12.75">
      <c r="A52" s="1" t="s">
        <v>65</v>
      </c>
      <c r="B52" s="145">
        <v>9</v>
      </c>
      <c r="C52" s="67">
        <v>0.009</v>
      </c>
      <c r="D52" s="136">
        <v>9</v>
      </c>
      <c r="E52" s="132">
        <v>0.009</v>
      </c>
    </row>
    <row r="53" spans="1:5" ht="39" customHeight="1">
      <c r="A53" s="156" t="s">
        <v>84</v>
      </c>
      <c r="B53" s="144">
        <v>767152</v>
      </c>
      <c r="C53" s="17">
        <v>767.152</v>
      </c>
      <c r="D53" s="125">
        <f>SUM(D56+D57+D63+D64+D65+D66+D67+D75+D76+D77+D78+D79+D80+D81+D82+D83+D90+D93+D94+D95+D96+D99+D100+D105+D106+D107+D108)</f>
        <v>766723</v>
      </c>
      <c r="E53" s="126">
        <v>766.7225</v>
      </c>
    </row>
    <row r="54" spans="1:5" ht="14.25" customHeight="1">
      <c r="A54" s="1" t="s">
        <v>3</v>
      </c>
      <c r="B54" s="146">
        <v>130263</v>
      </c>
      <c r="C54" s="18">
        <v>130.263</v>
      </c>
      <c r="D54" s="129">
        <f>SUM(D58+D68+D84+D91+D97+D101)</f>
        <v>130081</v>
      </c>
      <c r="E54" s="130">
        <v>130.081</v>
      </c>
    </row>
    <row r="55" spans="1:5" ht="13.5" customHeight="1">
      <c r="A55" s="1" t="s">
        <v>65</v>
      </c>
      <c r="B55" s="145">
        <v>636889</v>
      </c>
      <c r="C55" s="18">
        <v>636.889</v>
      </c>
      <c r="D55" s="129">
        <f>SUM(D56+D59+D63+D64+D65+D66+D69+D75+D76+D77+D78+D79+D80+D81+D82+D85+D92+D93+D94+D95+D98+D99+D102+D105+D106+D107+D108)</f>
        <v>636642</v>
      </c>
      <c r="E55" s="130">
        <v>636.6415</v>
      </c>
    </row>
    <row r="56" spans="1:5" ht="12.75">
      <c r="A56" s="1" t="s">
        <v>24</v>
      </c>
      <c r="B56" s="145">
        <v>10499</v>
      </c>
      <c r="C56" s="67">
        <v>10.499</v>
      </c>
      <c r="D56" s="135">
        <v>10574</v>
      </c>
      <c r="E56" s="132">
        <v>10.574</v>
      </c>
    </row>
    <row r="57" spans="1:124" s="150" customFormat="1" ht="12.75">
      <c r="A57" s="148" t="s">
        <v>25</v>
      </c>
      <c r="B57" s="143">
        <v>35844</v>
      </c>
      <c r="C57" s="142">
        <v>35.844</v>
      </c>
      <c r="D57" s="144">
        <f>D58+D59</f>
        <v>36170</v>
      </c>
      <c r="E57" s="142">
        <v>36.1695</v>
      </c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5"/>
      <c r="AS57" s="155"/>
      <c r="AT57" s="155"/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5"/>
      <c r="BT57" s="155"/>
      <c r="BU57" s="155"/>
      <c r="BV57" s="155"/>
      <c r="BW57" s="155"/>
      <c r="BX57" s="155"/>
      <c r="BY57" s="155"/>
      <c r="BZ57" s="155"/>
      <c r="CA57" s="155"/>
      <c r="CB57" s="155"/>
      <c r="CC57" s="155"/>
      <c r="CD57" s="155"/>
      <c r="CE57" s="155"/>
      <c r="CF57" s="155"/>
      <c r="CG57" s="155"/>
      <c r="CH57" s="155"/>
      <c r="CI57" s="155"/>
      <c r="CJ57" s="155"/>
      <c r="CK57" s="155"/>
      <c r="CL57" s="155"/>
      <c r="CM57" s="155"/>
      <c r="CN57" s="155"/>
      <c r="CO57" s="155"/>
      <c r="CP57" s="155"/>
      <c r="CQ57" s="155"/>
      <c r="CR57" s="155"/>
      <c r="CS57" s="155"/>
      <c r="CT57" s="155"/>
      <c r="CU57" s="155"/>
      <c r="CV57" s="155"/>
      <c r="CW57" s="155"/>
      <c r="CX57" s="155"/>
      <c r="CY57" s="155"/>
      <c r="CZ57" s="155"/>
      <c r="DA57" s="155"/>
      <c r="DB57" s="155"/>
      <c r="DC57" s="155"/>
      <c r="DD57" s="155"/>
      <c r="DE57" s="155"/>
      <c r="DF57" s="155"/>
      <c r="DG57" s="155"/>
      <c r="DH57" s="155"/>
      <c r="DI57" s="155"/>
      <c r="DJ57" s="155"/>
      <c r="DK57" s="155"/>
      <c r="DL57" s="155"/>
      <c r="DM57" s="155"/>
      <c r="DN57" s="155"/>
      <c r="DO57" s="155"/>
      <c r="DP57" s="155"/>
      <c r="DQ57" s="155"/>
      <c r="DR57" s="155"/>
      <c r="DS57" s="155"/>
      <c r="DT57" s="155"/>
    </row>
    <row r="58" spans="1:5" ht="12.75">
      <c r="A58" s="1" t="s">
        <v>3</v>
      </c>
      <c r="B58" s="147">
        <v>22462</v>
      </c>
      <c r="C58" s="67">
        <v>22.462</v>
      </c>
      <c r="D58" s="135">
        <v>22653</v>
      </c>
      <c r="E58" s="132">
        <v>22.653</v>
      </c>
    </row>
    <row r="59" spans="1:5" ht="12.75">
      <c r="A59" s="1" t="s">
        <v>65</v>
      </c>
      <c r="B59" s="145">
        <v>13382</v>
      </c>
      <c r="C59" s="67">
        <v>13.382</v>
      </c>
      <c r="D59" s="135">
        <v>13517</v>
      </c>
      <c r="E59" s="132">
        <v>13.5165</v>
      </c>
    </row>
    <row r="60" spans="1:5" ht="12.75">
      <c r="A60" s="1" t="s">
        <v>15</v>
      </c>
      <c r="B60" s="145"/>
      <c r="C60" s="67"/>
      <c r="D60" s="129"/>
      <c r="E60" s="132"/>
    </row>
    <row r="61" spans="1:5" ht="12.75">
      <c r="A61" s="1" t="s">
        <v>26</v>
      </c>
      <c r="B61" s="145">
        <v>19721</v>
      </c>
      <c r="C61" s="67">
        <v>19.721</v>
      </c>
      <c r="D61" s="139">
        <v>19891</v>
      </c>
      <c r="E61" s="132">
        <v>19.891</v>
      </c>
    </row>
    <row r="62" spans="1:5" ht="12.75">
      <c r="A62" s="1" t="s">
        <v>27</v>
      </c>
      <c r="B62" s="145">
        <v>2741</v>
      </c>
      <c r="C62" s="67">
        <v>2.741</v>
      </c>
      <c r="D62" s="139">
        <v>2762</v>
      </c>
      <c r="E62" s="132">
        <v>2.762</v>
      </c>
    </row>
    <row r="63" spans="1:5" ht="12.75">
      <c r="A63" s="1" t="s">
        <v>28</v>
      </c>
      <c r="B63" s="145">
        <v>13052</v>
      </c>
      <c r="C63" s="67">
        <v>13.052</v>
      </c>
      <c r="D63" s="135">
        <v>13065</v>
      </c>
      <c r="E63" s="132">
        <v>13.065</v>
      </c>
    </row>
    <row r="64" spans="1:5" ht="12.75">
      <c r="A64" s="1" t="s">
        <v>29</v>
      </c>
      <c r="B64" s="145">
        <v>17856</v>
      </c>
      <c r="C64" s="67">
        <v>17.856</v>
      </c>
      <c r="D64" s="135">
        <v>17948</v>
      </c>
      <c r="E64" s="132">
        <v>17.948</v>
      </c>
    </row>
    <row r="65" spans="1:5" ht="12.75">
      <c r="A65" s="1" t="s">
        <v>30</v>
      </c>
      <c r="B65" s="145">
        <v>17085</v>
      </c>
      <c r="C65" s="67">
        <v>17.085</v>
      </c>
      <c r="D65" s="135">
        <v>17210</v>
      </c>
      <c r="E65" s="132">
        <v>17.21</v>
      </c>
    </row>
    <row r="66" spans="1:5" ht="12.75">
      <c r="A66" s="1" t="s">
        <v>31</v>
      </c>
      <c r="B66" s="145">
        <v>22166</v>
      </c>
      <c r="C66" s="67">
        <v>22.166</v>
      </c>
      <c r="D66" s="135">
        <v>22325</v>
      </c>
      <c r="E66" s="132">
        <v>22.325</v>
      </c>
    </row>
    <row r="67" spans="1:124" s="150" customFormat="1" ht="12.75">
      <c r="A67" s="148" t="s">
        <v>32</v>
      </c>
      <c r="B67" s="143">
        <v>130495</v>
      </c>
      <c r="C67" s="142">
        <v>130.495</v>
      </c>
      <c r="D67" s="144">
        <v>128783</v>
      </c>
      <c r="E67" s="142">
        <v>128.783</v>
      </c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155"/>
      <c r="AQ67" s="155"/>
      <c r="AR67" s="155"/>
      <c r="AS67" s="155"/>
      <c r="AT67" s="155"/>
      <c r="AU67" s="155"/>
      <c r="AV67" s="155"/>
      <c r="AW67" s="155"/>
      <c r="AX67" s="155"/>
      <c r="AY67" s="155"/>
      <c r="AZ67" s="155"/>
      <c r="BA67" s="155"/>
      <c r="BB67" s="155"/>
      <c r="BC67" s="155"/>
      <c r="BD67" s="155"/>
      <c r="BE67" s="155"/>
      <c r="BF67" s="155"/>
      <c r="BG67" s="155"/>
      <c r="BH67" s="155"/>
      <c r="BI67" s="155"/>
      <c r="BJ67" s="155"/>
      <c r="BK67" s="155"/>
      <c r="BL67" s="155"/>
      <c r="BM67" s="155"/>
      <c r="BN67" s="155"/>
      <c r="BO67" s="155"/>
      <c r="BP67" s="155"/>
      <c r="BQ67" s="155"/>
      <c r="BR67" s="155"/>
      <c r="BS67" s="155"/>
      <c r="BT67" s="155"/>
      <c r="BU67" s="155"/>
      <c r="BV67" s="155"/>
      <c r="BW67" s="155"/>
      <c r="BX67" s="155"/>
      <c r="BY67" s="155"/>
      <c r="BZ67" s="155"/>
      <c r="CA67" s="155"/>
      <c r="CB67" s="155"/>
      <c r="CC67" s="155"/>
      <c r="CD67" s="155"/>
      <c r="CE67" s="155"/>
      <c r="CF67" s="155"/>
      <c r="CG67" s="155"/>
      <c r="CH67" s="155"/>
      <c r="CI67" s="155"/>
      <c r="CJ67" s="155"/>
      <c r="CK67" s="155"/>
      <c r="CL67" s="155"/>
      <c r="CM67" s="155"/>
      <c r="CN67" s="155"/>
      <c r="CO67" s="155"/>
      <c r="CP67" s="155"/>
      <c r="CQ67" s="155"/>
      <c r="CR67" s="155"/>
      <c r="CS67" s="155"/>
      <c r="CT67" s="155"/>
      <c r="CU67" s="155"/>
      <c r="CV67" s="155"/>
      <c r="CW67" s="155"/>
      <c r="CX67" s="155"/>
      <c r="CY67" s="155"/>
      <c r="CZ67" s="155"/>
      <c r="DA67" s="155"/>
      <c r="DB67" s="155"/>
      <c r="DC67" s="155"/>
      <c r="DD67" s="155"/>
      <c r="DE67" s="155"/>
      <c r="DF67" s="155"/>
      <c r="DG67" s="155"/>
      <c r="DH67" s="155"/>
      <c r="DI67" s="155"/>
      <c r="DJ67" s="155"/>
      <c r="DK67" s="155"/>
      <c r="DL67" s="155"/>
      <c r="DM67" s="155"/>
      <c r="DN67" s="155"/>
      <c r="DO67" s="155"/>
      <c r="DP67" s="155"/>
      <c r="DQ67" s="155"/>
      <c r="DR67" s="155"/>
      <c r="DS67" s="155"/>
      <c r="DT67" s="155"/>
    </row>
    <row r="68" spans="1:5" ht="12.75">
      <c r="A68" s="1" t="s">
        <v>3</v>
      </c>
      <c r="B68" s="145">
        <v>46833</v>
      </c>
      <c r="C68" s="18">
        <v>46.833</v>
      </c>
      <c r="D68" s="135">
        <f>D71+D72+D73+D74</f>
        <v>46294</v>
      </c>
      <c r="E68" s="130">
        <v>46.294</v>
      </c>
    </row>
    <row r="69" spans="1:5" ht="12.75">
      <c r="A69" s="1" t="s">
        <v>65</v>
      </c>
      <c r="B69" s="146">
        <v>83662</v>
      </c>
      <c r="C69" s="67">
        <v>83.662</v>
      </c>
      <c r="D69" s="135">
        <v>82489</v>
      </c>
      <c r="E69" s="132">
        <v>82.489</v>
      </c>
    </row>
    <row r="70" spans="1:5" ht="12.75">
      <c r="A70" s="1" t="s">
        <v>15</v>
      </c>
      <c r="B70" s="145"/>
      <c r="C70" s="67"/>
      <c r="D70" s="129"/>
      <c r="E70" s="132"/>
    </row>
    <row r="71" spans="1:5" ht="12.75">
      <c r="A71" s="1" t="s">
        <v>33</v>
      </c>
      <c r="B71" s="145">
        <v>6892</v>
      </c>
      <c r="C71" s="67">
        <v>6.892</v>
      </c>
      <c r="D71" s="139">
        <v>6796</v>
      </c>
      <c r="E71" s="132">
        <v>6.796</v>
      </c>
    </row>
    <row r="72" spans="1:5" ht="12.75">
      <c r="A72" s="1" t="s">
        <v>34</v>
      </c>
      <c r="B72" s="145">
        <v>8042</v>
      </c>
      <c r="C72" s="67">
        <v>8.042</v>
      </c>
      <c r="D72" s="135">
        <v>8082</v>
      </c>
      <c r="E72" s="132">
        <v>8.082</v>
      </c>
    </row>
    <row r="73" spans="1:5" ht="12.75">
      <c r="A73" s="1" t="s">
        <v>35</v>
      </c>
      <c r="B73" s="145">
        <v>7661</v>
      </c>
      <c r="C73" s="67">
        <v>7.661</v>
      </c>
      <c r="D73" s="139">
        <v>7724</v>
      </c>
      <c r="E73" s="132">
        <v>7.724</v>
      </c>
    </row>
    <row r="74" spans="1:5" ht="12.75">
      <c r="A74" s="1" t="s">
        <v>36</v>
      </c>
      <c r="B74" s="145">
        <v>24238</v>
      </c>
      <c r="C74" s="67">
        <v>24.238</v>
      </c>
      <c r="D74" s="139">
        <v>23692</v>
      </c>
      <c r="E74" s="132">
        <v>23.692</v>
      </c>
    </row>
    <row r="75" spans="1:5" ht="12.75">
      <c r="A75" s="1" t="s">
        <v>37</v>
      </c>
      <c r="B75" s="145">
        <v>9128</v>
      </c>
      <c r="C75" s="67">
        <v>9.128</v>
      </c>
      <c r="D75" s="135">
        <v>9218</v>
      </c>
      <c r="E75" s="132">
        <v>9.218</v>
      </c>
    </row>
    <row r="76" spans="1:5" ht="12.75">
      <c r="A76" s="1" t="s">
        <v>38</v>
      </c>
      <c r="B76" s="145">
        <v>12310</v>
      </c>
      <c r="C76" s="67">
        <v>12.31</v>
      </c>
      <c r="D76" s="135">
        <v>12350</v>
      </c>
      <c r="E76" s="132">
        <v>12.35</v>
      </c>
    </row>
    <row r="77" spans="1:5" ht="12.75">
      <c r="A77" s="1" t="s">
        <v>39</v>
      </c>
      <c r="B77" s="145">
        <v>10431</v>
      </c>
      <c r="C77" s="67">
        <v>10.431</v>
      </c>
      <c r="D77" s="135">
        <v>10486</v>
      </c>
      <c r="E77" s="132">
        <v>10.486</v>
      </c>
    </row>
    <row r="78" spans="1:5" ht="12.75">
      <c r="A78" s="1" t="s">
        <v>40</v>
      </c>
      <c r="B78" s="145">
        <v>30309</v>
      </c>
      <c r="C78" s="67">
        <v>30.309</v>
      </c>
      <c r="D78" s="135">
        <v>30422</v>
      </c>
      <c r="E78" s="132">
        <v>30.422</v>
      </c>
    </row>
    <row r="79" spans="1:5" ht="12.75">
      <c r="A79" s="1" t="s">
        <v>41</v>
      </c>
      <c r="B79" s="145">
        <v>40596</v>
      </c>
      <c r="C79" s="67">
        <v>40.596</v>
      </c>
      <c r="D79" s="135">
        <v>40802</v>
      </c>
      <c r="E79" s="132">
        <v>40.802</v>
      </c>
    </row>
    <row r="80" spans="1:5" ht="12.75">
      <c r="A80" s="1" t="s">
        <v>42</v>
      </c>
      <c r="B80" s="145">
        <v>13967</v>
      </c>
      <c r="C80" s="67">
        <v>13.967</v>
      </c>
      <c r="D80" s="135">
        <v>14087</v>
      </c>
      <c r="E80" s="132">
        <v>14.087</v>
      </c>
    </row>
    <row r="81" spans="1:5" ht="12.75">
      <c r="A81" s="1" t="s">
        <v>43</v>
      </c>
      <c r="B81" s="145">
        <v>20672</v>
      </c>
      <c r="C81" s="67">
        <v>20.672</v>
      </c>
      <c r="D81" s="135">
        <v>20864</v>
      </c>
      <c r="E81" s="132">
        <v>20.864</v>
      </c>
    </row>
    <row r="82" spans="1:5" ht="12.75">
      <c r="A82" s="1" t="s">
        <v>44</v>
      </c>
      <c r="B82" s="145">
        <v>15788</v>
      </c>
      <c r="C82" s="67">
        <v>15.788</v>
      </c>
      <c r="D82" s="135">
        <v>15900</v>
      </c>
      <c r="E82" s="132">
        <v>15.9</v>
      </c>
    </row>
    <row r="83" spans="1:124" s="150" customFormat="1" ht="12.75">
      <c r="A83" s="148" t="s">
        <v>45</v>
      </c>
      <c r="B83" s="143">
        <v>56124</v>
      </c>
      <c r="C83" s="142">
        <v>56.124</v>
      </c>
      <c r="D83" s="144">
        <v>56322</v>
      </c>
      <c r="E83" s="142">
        <v>56.322</v>
      </c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155"/>
      <c r="AQ83" s="155"/>
      <c r="AR83" s="155"/>
      <c r="AS83" s="155"/>
      <c r="AT83" s="155"/>
      <c r="AU83" s="155"/>
      <c r="AV83" s="155"/>
      <c r="AW83" s="155"/>
      <c r="AX83" s="155"/>
      <c r="AY83" s="155"/>
      <c r="AZ83" s="155"/>
      <c r="BA83" s="155"/>
      <c r="BB83" s="155"/>
      <c r="BC83" s="155"/>
      <c r="BD83" s="155"/>
      <c r="BE83" s="155"/>
      <c r="BF83" s="155"/>
      <c r="BG83" s="155"/>
      <c r="BH83" s="155"/>
      <c r="BI83" s="155"/>
      <c r="BJ83" s="155"/>
      <c r="BK83" s="155"/>
      <c r="BL83" s="155"/>
      <c r="BM83" s="155"/>
      <c r="BN83" s="155"/>
      <c r="BO83" s="155"/>
      <c r="BP83" s="155"/>
      <c r="BQ83" s="155"/>
      <c r="BR83" s="155"/>
      <c r="BS83" s="155"/>
      <c r="BT83" s="155"/>
      <c r="BU83" s="155"/>
      <c r="BV83" s="155"/>
      <c r="BW83" s="155"/>
      <c r="BX83" s="155"/>
      <c r="BY83" s="155"/>
      <c r="BZ83" s="155"/>
      <c r="CA83" s="155"/>
      <c r="CB83" s="155"/>
      <c r="CC83" s="155"/>
      <c r="CD83" s="155"/>
      <c r="CE83" s="155"/>
      <c r="CF83" s="155"/>
      <c r="CG83" s="155"/>
      <c r="CH83" s="155"/>
      <c r="CI83" s="155"/>
      <c r="CJ83" s="155"/>
      <c r="CK83" s="155"/>
      <c r="CL83" s="155"/>
      <c r="CM83" s="155"/>
      <c r="CN83" s="155"/>
      <c r="CO83" s="155"/>
      <c r="CP83" s="155"/>
      <c r="CQ83" s="155"/>
      <c r="CR83" s="155"/>
      <c r="CS83" s="155"/>
      <c r="CT83" s="155"/>
      <c r="CU83" s="155"/>
      <c r="CV83" s="155"/>
      <c r="CW83" s="155"/>
      <c r="CX83" s="155"/>
      <c r="CY83" s="155"/>
      <c r="CZ83" s="155"/>
      <c r="DA83" s="155"/>
      <c r="DB83" s="155"/>
      <c r="DC83" s="155"/>
      <c r="DD83" s="155"/>
      <c r="DE83" s="155"/>
      <c r="DF83" s="155"/>
      <c r="DG83" s="155"/>
      <c r="DH83" s="155"/>
      <c r="DI83" s="155"/>
      <c r="DJ83" s="155"/>
      <c r="DK83" s="155"/>
      <c r="DL83" s="155"/>
      <c r="DM83" s="155"/>
      <c r="DN83" s="155"/>
      <c r="DO83" s="155"/>
      <c r="DP83" s="155"/>
      <c r="DQ83" s="155"/>
      <c r="DR83" s="155"/>
      <c r="DS83" s="155"/>
      <c r="DT83" s="155"/>
    </row>
    <row r="84" spans="1:5" ht="12.75">
      <c r="A84" s="1" t="s">
        <v>3</v>
      </c>
      <c r="B84" s="145">
        <v>25012</v>
      </c>
      <c r="C84" s="18">
        <v>25.012</v>
      </c>
      <c r="D84" s="135">
        <v>25057</v>
      </c>
      <c r="E84" s="130">
        <v>25.057</v>
      </c>
    </row>
    <row r="85" spans="1:5" ht="12.75">
      <c r="A85" s="1" t="s">
        <v>65</v>
      </c>
      <c r="B85" s="145">
        <v>31112</v>
      </c>
      <c r="C85" s="67">
        <v>31.112</v>
      </c>
      <c r="D85" s="135">
        <v>31265</v>
      </c>
      <c r="E85" s="132">
        <v>31.265</v>
      </c>
    </row>
    <row r="86" spans="1:5" ht="12.75">
      <c r="A86" s="1" t="s">
        <v>15</v>
      </c>
      <c r="B86" s="145"/>
      <c r="C86" s="67"/>
      <c r="D86" s="129"/>
      <c r="E86" s="132"/>
    </row>
    <row r="87" spans="1:5" ht="12.75">
      <c r="A87" s="1" t="s">
        <v>46</v>
      </c>
      <c r="B87" s="145">
        <v>7585</v>
      </c>
      <c r="C87" s="67">
        <v>7.585</v>
      </c>
      <c r="D87" s="140">
        <v>7633</v>
      </c>
      <c r="E87" s="132">
        <v>7.633</v>
      </c>
    </row>
    <row r="88" spans="1:5" ht="12.75">
      <c r="A88" s="1" t="s">
        <v>47</v>
      </c>
      <c r="B88" s="145">
        <v>7269</v>
      </c>
      <c r="C88" s="67">
        <v>7.269</v>
      </c>
      <c r="D88" s="140">
        <v>7272</v>
      </c>
      <c r="E88" s="132">
        <v>7.272</v>
      </c>
    </row>
    <row r="89" spans="1:5" ht="12.75">
      <c r="A89" s="1" t="s">
        <v>48</v>
      </c>
      <c r="B89" s="145">
        <v>10158</v>
      </c>
      <c r="C89" s="67">
        <v>10.158</v>
      </c>
      <c r="D89" s="140">
        <v>10152</v>
      </c>
      <c r="E89" s="132">
        <v>10.152</v>
      </c>
    </row>
    <row r="90" spans="1:124" s="150" customFormat="1" ht="12.75">
      <c r="A90" s="148" t="s">
        <v>49</v>
      </c>
      <c r="B90" s="143">
        <v>31958</v>
      </c>
      <c r="C90" s="142">
        <v>31.958</v>
      </c>
      <c r="D90" s="144">
        <v>32004</v>
      </c>
      <c r="E90" s="142">
        <v>32.004</v>
      </c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5"/>
      <c r="AS90" s="155"/>
      <c r="AT90" s="155"/>
      <c r="AU90" s="155"/>
      <c r="AV90" s="155"/>
      <c r="AW90" s="155"/>
      <c r="AX90" s="155"/>
      <c r="AY90" s="155"/>
      <c r="AZ90" s="155"/>
      <c r="BA90" s="155"/>
      <c r="BB90" s="155"/>
      <c r="BC90" s="155"/>
      <c r="BD90" s="155"/>
      <c r="BE90" s="155"/>
      <c r="BF90" s="155"/>
      <c r="BG90" s="155"/>
      <c r="BH90" s="155"/>
      <c r="BI90" s="155"/>
      <c r="BJ90" s="155"/>
      <c r="BK90" s="155"/>
      <c r="BL90" s="155"/>
      <c r="BM90" s="155"/>
      <c r="BN90" s="155"/>
      <c r="BO90" s="155"/>
      <c r="BP90" s="155"/>
      <c r="BQ90" s="155"/>
      <c r="BR90" s="155"/>
      <c r="BS90" s="155"/>
      <c r="BT90" s="155"/>
      <c r="BU90" s="155"/>
      <c r="BV90" s="155"/>
      <c r="BW90" s="155"/>
      <c r="BX90" s="155"/>
      <c r="BY90" s="155"/>
      <c r="BZ90" s="155"/>
      <c r="CA90" s="155"/>
      <c r="CB90" s="155"/>
      <c r="CC90" s="155"/>
      <c r="CD90" s="155"/>
      <c r="CE90" s="155"/>
      <c r="CF90" s="155"/>
      <c r="CG90" s="155"/>
      <c r="CH90" s="155"/>
      <c r="CI90" s="155"/>
      <c r="CJ90" s="155"/>
      <c r="CK90" s="155"/>
      <c r="CL90" s="155"/>
      <c r="CM90" s="155"/>
      <c r="CN90" s="155"/>
      <c r="CO90" s="155"/>
      <c r="CP90" s="155"/>
      <c r="CQ90" s="155"/>
      <c r="CR90" s="155"/>
      <c r="CS90" s="155"/>
      <c r="CT90" s="155"/>
      <c r="CU90" s="155"/>
      <c r="CV90" s="155"/>
      <c r="CW90" s="155"/>
      <c r="CX90" s="155"/>
      <c r="CY90" s="155"/>
      <c r="CZ90" s="155"/>
      <c r="DA90" s="155"/>
      <c r="DB90" s="155"/>
      <c r="DC90" s="155"/>
      <c r="DD90" s="155"/>
      <c r="DE90" s="155"/>
      <c r="DF90" s="155"/>
      <c r="DG90" s="155"/>
      <c r="DH90" s="155"/>
      <c r="DI90" s="155"/>
      <c r="DJ90" s="155"/>
      <c r="DK90" s="155"/>
      <c r="DL90" s="155"/>
      <c r="DM90" s="155"/>
      <c r="DN90" s="155"/>
      <c r="DO90" s="155"/>
      <c r="DP90" s="155"/>
      <c r="DQ90" s="155"/>
      <c r="DR90" s="155"/>
      <c r="DS90" s="155"/>
      <c r="DT90" s="155"/>
    </row>
    <row r="91" spans="1:5" ht="12.75">
      <c r="A91" s="1" t="s">
        <v>50</v>
      </c>
      <c r="B91" s="145">
        <v>17854</v>
      </c>
      <c r="C91" s="67">
        <v>17.854</v>
      </c>
      <c r="D91" s="135">
        <v>17866</v>
      </c>
      <c r="E91" s="132">
        <v>17.866</v>
      </c>
    </row>
    <row r="92" spans="1:5" ht="12.75">
      <c r="A92" s="1" t="s">
        <v>65</v>
      </c>
      <c r="B92" s="145">
        <v>14104</v>
      </c>
      <c r="C92" s="67">
        <v>14.104</v>
      </c>
      <c r="D92" s="135">
        <v>14138</v>
      </c>
      <c r="E92" s="132">
        <v>14.138</v>
      </c>
    </row>
    <row r="93" spans="1:5" ht="12.75">
      <c r="A93" s="1" t="s">
        <v>51</v>
      </c>
      <c r="B93" s="145">
        <v>14513</v>
      </c>
      <c r="C93" s="67">
        <v>14.513</v>
      </c>
      <c r="D93" s="135">
        <v>14552</v>
      </c>
      <c r="E93" s="132">
        <v>14.552</v>
      </c>
    </row>
    <row r="94" spans="1:5" ht="12.75">
      <c r="A94" s="1" t="s">
        <v>52</v>
      </c>
      <c r="B94" s="145">
        <v>25635</v>
      </c>
      <c r="C94" s="67">
        <v>25.635</v>
      </c>
      <c r="D94" s="135">
        <v>25798</v>
      </c>
      <c r="E94" s="132">
        <v>25.798</v>
      </c>
    </row>
    <row r="95" spans="1:5" ht="12.75">
      <c r="A95" s="1" t="s">
        <v>53</v>
      </c>
      <c r="B95" s="145">
        <v>21590</v>
      </c>
      <c r="C95" s="67">
        <v>21.59</v>
      </c>
      <c r="D95" s="135">
        <v>21666</v>
      </c>
      <c r="E95" s="132">
        <v>21.666</v>
      </c>
    </row>
    <row r="96" spans="1:124" s="150" customFormat="1" ht="12.75">
      <c r="A96" s="148" t="s">
        <v>54</v>
      </c>
      <c r="B96" s="143">
        <v>43600</v>
      </c>
      <c r="C96" s="142">
        <v>43.6</v>
      </c>
      <c r="D96" s="144">
        <f>D97+D98</f>
        <v>43814</v>
      </c>
      <c r="E96" s="142">
        <v>43.814</v>
      </c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5"/>
      <c r="AS96" s="155"/>
      <c r="AT96" s="155"/>
      <c r="AU96" s="155"/>
      <c r="AV96" s="155"/>
      <c r="AW96" s="155"/>
      <c r="AX96" s="155"/>
      <c r="AY96" s="155"/>
      <c r="AZ96" s="155"/>
      <c r="BA96" s="155"/>
      <c r="BB96" s="155"/>
      <c r="BC96" s="155"/>
      <c r="BD96" s="155"/>
      <c r="BE96" s="155"/>
      <c r="BF96" s="155"/>
      <c r="BG96" s="155"/>
      <c r="BH96" s="155"/>
      <c r="BI96" s="155"/>
      <c r="BJ96" s="155"/>
      <c r="BK96" s="155"/>
      <c r="BL96" s="155"/>
      <c r="BM96" s="155"/>
      <c r="BN96" s="155"/>
      <c r="BO96" s="155"/>
      <c r="BP96" s="155"/>
      <c r="BQ96" s="155"/>
      <c r="BR96" s="155"/>
      <c r="BS96" s="155"/>
      <c r="BT96" s="155"/>
      <c r="BU96" s="155"/>
      <c r="BV96" s="155"/>
      <c r="BW96" s="155"/>
      <c r="BX96" s="155"/>
      <c r="BY96" s="155"/>
      <c r="BZ96" s="155"/>
      <c r="CA96" s="155"/>
      <c r="CB96" s="155"/>
      <c r="CC96" s="155"/>
      <c r="CD96" s="155"/>
      <c r="CE96" s="155"/>
      <c r="CF96" s="155"/>
      <c r="CG96" s="155"/>
      <c r="CH96" s="155"/>
      <c r="CI96" s="155"/>
      <c r="CJ96" s="155"/>
      <c r="CK96" s="155"/>
      <c r="CL96" s="155"/>
      <c r="CM96" s="155"/>
      <c r="CN96" s="155"/>
      <c r="CO96" s="155"/>
      <c r="CP96" s="155"/>
      <c r="CQ96" s="155"/>
      <c r="CR96" s="155"/>
      <c r="CS96" s="155"/>
      <c r="CT96" s="155"/>
      <c r="CU96" s="155"/>
      <c r="CV96" s="155"/>
      <c r="CW96" s="155"/>
      <c r="CX96" s="155"/>
      <c r="CY96" s="155"/>
      <c r="CZ96" s="155"/>
      <c r="DA96" s="155"/>
      <c r="DB96" s="155"/>
      <c r="DC96" s="155"/>
      <c r="DD96" s="155"/>
      <c r="DE96" s="155"/>
      <c r="DF96" s="155"/>
      <c r="DG96" s="155"/>
      <c r="DH96" s="155"/>
      <c r="DI96" s="155"/>
      <c r="DJ96" s="155"/>
      <c r="DK96" s="155"/>
      <c r="DL96" s="155"/>
      <c r="DM96" s="155"/>
      <c r="DN96" s="155"/>
      <c r="DO96" s="155"/>
      <c r="DP96" s="155"/>
      <c r="DQ96" s="155"/>
      <c r="DR96" s="155"/>
      <c r="DS96" s="155"/>
      <c r="DT96" s="155"/>
    </row>
    <row r="97" spans="1:5" ht="12.75">
      <c r="A97" s="1" t="s">
        <v>55</v>
      </c>
      <c r="B97" s="145">
        <v>13083</v>
      </c>
      <c r="C97" s="67">
        <v>13.083</v>
      </c>
      <c r="D97" s="135">
        <v>13130</v>
      </c>
      <c r="E97" s="132">
        <v>13.13</v>
      </c>
    </row>
    <row r="98" spans="1:5" ht="12.75">
      <c r="A98" s="1" t="s">
        <v>65</v>
      </c>
      <c r="B98" s="145">
        <v>30517</v>
      </c>
      <c r="C98" s="67">
        <v>30.517</v>
      </c>
      <c r="D98" s="135">
        <v>30684</v>
      </c>
      <c r="E98" s="132">
        <v>30.684</v>
      </c>
    </row>
    <row r="99" spans="1:5" ht="12.75">
      <c r="A99" s="1" t="s">
        <v>56</v>
      </c>
      <c r="B99" s="145">
        <v>88162</v>
      </c>
      <c r="C99" s="67">
        <v>88.162</v>
      </c>
      <c r="D99" s="135">
        <v>86472</v>
      </c>
      <c r="E99" s="132">
        <v>86.472</v>
      </c>
    </row>
    <row r="100" spans="1:124" s="150" customFormat="1" ht="12.75">
      <c r="A100" s="148" t="s">
        <v>57</v>
      </c>
      <c r="B100" s="143">
        <v>23295</v>
      </c>
      <c r="C100" s="142">
        <v>23.295</v>
      </c>
      <c r="D100" s="144">
        <v>23469</v>
      </c>
      <c r="E100" s="142">
        <v>23.469</v>
      </c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155"/>
      <c r="AE100" s="155"/>
      <c r="AF100" s="155"/>
      <c r="AG100" s="155"/>
      <c r="AH100" s="155"/>
      <c r="AI100" s="155"/>
      <c r="AJ100" s="155"/>
      <c r="AK100" s="155"/>
      <c r="AL100" s="155"/>
      <c r="AM100" s="155"/>
      <c r="AN100" s="155"/>
      <c r="AO100" s="155"/>
      <c r="AP100" s="155"/>
      <c r="AQ100" s="155"/>
      <c r="AR100" s="155"/>
      <c r="AS100" s="155"/>
      <c r="AT100" s="155"/>
      <c r="AU100" s="155"/>
      <c r="AV100" s="155"/>
      <c r="AW100" s="155"/>
      <c r="AX100" s="155"/>
      <c r="AY100" s="155"/>
      <c r="AZ100" s="155"/>
      <c r="BA100" s="155"/>
      <c r="BB100" s="155"/>
      <c r="BC100" s="155"/>
      <c r="BD100" s="155"/>
      <c r="BE100" s="155"/>
      <c r="BF100" s="155"/>
      <c r="BG100" s="155"/>
      <c r="BH100" s="155"/>
      <c r="BI100" s="155"/>
      <c r="BJ100" s="155"/>
      <c r="BK100" s="155"/>
      <c r="BL100" s="155"/>
      <c r="BM100" s="155"/>
      <c r="BN100" s="155"/>
      <c r="BO100" s="155"/>
      <c r="BP100" s="155"/>
      <c r="BQ100" s="155"/>
      <c r="BR100" s="155"/>
      <c r="BS100" s="155"/>
      <c r="BT100" s="155"/>
      <c r="BU100" s="155"/>
      <c r="BV100" s="155"/>
      <c r="BW100" s="155"/>
      <c r="BX100" s="155"/>
      <c r="BY100" s="155"/>
      <c r="BZ100" s="155"/>
      <c r="CA100" s="155"/>
      <c r="CB100" s="155"/>
      <c r="CC100" s="155"/>
      <c r="CD100" s="155"/>
      <c r="CE100" s="155"/>
      <c r="CF100" s="155"/>
      <c r="CG100" s="155"/>
      <c r="CH100" s="155"/>
      <c r="CI100" s="155"/>
      <c r="CJ100" s="155"/>
      <c r="CK100" s="155"/>
      <c r="CL100" s="155"/>
      <c r="CM100" s="155"/>
      <c r="CN100" s="155"/>
      <c r="CO100" s="155"/>
      <c r="CP100" s="155"/>
      <c r="CQ100" s="155"/>
      <c r="CR100" s="155"/>
      <c r="CS100" s="155"/>
      <c r="CT100" s="155"/>
      <c r="CU100" s="155"/>
      <c r="CV100" s="155"/>
      <c r="CW100" s="155"/>
      <c r="CX100" s="155"/>
      <c r="CY100" s="155"/>
      <c r="CZ100" s="155"/>
      <c r="DA100" s="155"/>
      <c r="DB100" s="155"/>
      <c r="DC100" s="155"/>
      <c r="DD100" s="155"/>
      <c r="DE100" s="155"/>
      <c r="DF100" s="155"/>
      <c r="DG100" s="155"/>
      <c r="DH100" s="155"/>
      <c r="DI100" s="155"/>
      <c r="DJ100" s="155"/>
      <c r="DK100" s="155"/>
      <c r="DL100" s="155"/>
      <c r="DM100" s="155"/>
      <c r="DN100" s="155"/>
      <c r="DO100" s="155"/>
      <c r="DP100" s="155"/>
      <c r="DQ100" s="155"/>
      <c r="DR100" s="155"/>
      <c r="DS100" s="155"/>
      <c r="DT100" s="155"/>
    </row>
    <row r="101" spans="1:5" ht="12.75">
      <c r="A101" s="1" t="s">
        <v>3</v>
      </c>
      <c r="B101" s="145">
        <v>5019</v>
      </c>
      <c r="C101" s="18">
        <v>5.019</v>
      </c>
      <c r="D101" s="135">
        <v>5081</v>
      </c>
      <c r="E101" s="130">
        <v>5.081</v>
      </c>
    </row>
    <row r="102" spans="1:5" ht="12.75">
      <c r="A102" s="1" t="s">
        <v>65</v>
      </c>
      <c r="B102" s="145">
        <v>18276</v>
      </c>
      <c r="C102" s="67">
        <v>18.276</v>
      </c>
      <c r="D102" s="135">
        <v>18388</v>
      </c>
      <c r="E102" s="132">
        <v>18.388</v>
      </c>
    </row>
    <row r="103" spans="1:5" ht="12.75">
      <c r="A103" s="1" t="s">
        <v>58</v>
      </c>
      <c r="B103" s="145">
        <v>2487</v>
      </c>
      <c r="C103" s="67">
        <v>2.487</v>
      </c>
      <c r="D103" s="140">
        <v>2510</v>
      </c>
      <c r="E103" s="132">
        <v>2.51</v>
      </c>
    </row>
    <row r="104" spans="1:5" ht="12.75">
      <c r="A104" s="1" t="s">
        <v>59</v>
      </c>
      <c r="B104" s="145">
        <v>2532</v>
      </c>
      <c r="C104" s="67">
        <v>2.532</v>
      </c>
      <c r="D104" s="140">
        <v>2571</v>
      </c>
      <c r="E104" s="132">
        <v>2.571</v>
      </c>
    </row>
    <row r="105" spans="1:5" ht="12.75">
      <c r="A105" s="1" t="s">
        <v>60</v>
      </c>
      <c r="B105" s="145">
        <v>15789</v>
      </c>
      <c r="C105" s="67">
        <v>15.789</v>
      </c>
      <c r="D105" s="135">
        <v>15849</v>
      </c>
      <c r="E105" s="132">
        <v>15.849</v>
      </c>
    </row>
    <row r="106" spans="1:5" ht="12.75">
      <c r="A106" s="1" t="s">
        <v>61</v>
      </c>
      <c r="B106" s="145">
        <v>14451</v>
      </c>
      <c r="C106" s="67">
        <v>14.451</v>
      </c>
      <c r="D106" s="135">
        <v>14561</v>
      </c>
      <c r="E106" s="132">
        <v>14.561</v>
      </c>
    </row>
    <row r="107" spans="1:5" ht="12.75">
      <c r="A107" s="1" t="s">
        <v>62</v>
      </c>
      <c r="B107" s="145">
        <v>12565</v>
      </c>
      <c r="C107" s="67">
        <v>12.565</v>
      </c>
      <c r="D107" s="135">
        <v>12655</v>
      </c>
      <c r="E107" s="132">
        <v>12.655</v>
      </c>
    </row>
    <row r="108" spans="1:5" ht="12.75">
      <c r="A108" s="1" t="s">
        <v>63</v>
      </c>
      <c r="B108" s="145">
        <v>19272</v>
      </c>
      <c r="C108" s="67">
        <v>19.272</v>
      </c>
      <c r="D108" s="135">
        <v>19357</v>
      </c>
      <c r="E108" s="132">
        <v>19.357</v>
      </c>
    </row>
    <row r="109" ht="5.25" customHeight="1"/>
    <row r="110" ht="12.75">
      <c r="A110" s="82" t="s">
        <v>87</v>
      </c>
    </row>
    <row r="111" spans="1:5" ht="16.5" customHeight="1">
      <c r="A111" s="167"/>
      <c r="B111" s="167"/>
      <c r="C111" s="167"/>
      <c r="D111" s="167"/>
      <c r="E111" s="167"/>
    </row>
    <row r="112" spans="4:5" ht="12.75">
      <c r="D112" s="157"/>
      <c r="E112" s="29"/>
    </row>
    <row r="113" spans="4:5" ht="12.75">
      <c r="D113" s="157"/>
      <c r="E113" s="29"/>
    </row>
    <row r="114" spans="4:5" ht="12.75">
      <c r="D114" s="157"/>
      <c r="E114" s="29"/>
    </row>
    <row r="115" spans="4:5" ht="12.75">
      <c r="D115" s="157"/>
      <c r="E115" s="29"/>
    </row>
    <row r="116" spans="4:5" ht="12.75">
      <c r="D116" s="157"/>
      <c r="E116" s="29"/>
    </row>
    <row r="117" spans="4:5" ht="12.75">
      <c r="D117" s="157"/>
      <c r="E117" s="29"/>
    </row>
    <row r="118" spans="4:5" ht="12.75">
      <c r="D118" s="157"/>
      <c r="E118" s="29"/>
    </row>
    <row r="119" spans="4:5" ht="12.75">
      <c r="D119" s="157"/>
      <c r="E119" s="29"/>
    </row>
    <row r="120" spans="4:5" ht="12.75">
      <c r="D120" s="157"/>
      <c r="E120" s="29"/>
    </row>
    <row r="121" spans="4:5" ht="12.75">
      <c r="D121" s="157"/>
      <c r="E121" s="29"/>
    </row>
    <row r="122" spans="4:5" ht="12.75">
      <c r="D122" s="157"/>
      <c r="E122" s="29"/>
    </row>
    <row r="123" spans="4:5" ht="12.75">
      <c r="D123" s="157"/>
      <c r="E123" s="29"/>
    </row>
    <row r="124" spans="4:5" ht="12.75">
      <c r="D124" s="157"/>
      <c r="E124" s="29"/>
    </row>
    <row r="125" spans="4:5" ht="12.75">
      <c r="D125" s="157"/>
      <c r="E125" s="29"/>
    </row>
    <row r="126" spans="4:5" ht="12.75">
      <c r="D126" s="157"/>
      <c r="E126" s="29"/>
    </row>
    <row r="127" spans="4:5" ht="12.75">
      <c r="D127" s="157"/>
      <c r="E127" s="29"/>
    </row>
    <row r="128" spans="4:5" ht="12.75">
      <c r="D128" s="157"/>
      <c r="E128" s="29"/>
    </row>
    <row r="129" spans="4:5" ht="12.75">
      <c r="D129" s="157"/>
      <c r="E129" s="29"/>
    </row>
    <row r="130" spans="4:5" ht="12.75">
      <c r="D130" s="157"/>
      <c r="E130" s="29"/>
    </row>
    <row r="131" spans="4:5" ht="12.75">
      <c r="D131" s="157"/>
      <c r="E131" s="29"/>
    </row>
    <row r="132" spans="4:5" ht="12.75">
      <c r="D132" s="157"/>
      <c r="E132" s="29"/>
    </row>
    <row r="133" spans="4:5" ht="12.75">
      <c r="D133" s="157"/>
      <c r="E133" s="29"/>
    </row>
    <row r="134" spans="4:5" ht="12.75">
      <c r="D134" s="157"/>
      <c r="E134" s="29"/>
    </row>
    <row r="135" spans="4:5" ht="12.75">
      <c r="D135" s="157"/>
      <c r="E135" s="29"/>
    </row>
    <row r="136" spans="4:5" ht="12.75">
      <c r="D136" s="157"/>
      <c r="E136" s="29"/>
    </row>
    <row r="137" spans="4:5" ht="12.75">
      <c r="D137" s="157"/>
      <c r="E137" s="29"/>
    </row>
    <row r="138" spans="4:5" ht="12.75">
      <c r="D138" s="157"/>
      <c r="E138" s="29"/>
    </row>
    <row r="139" spans="4:5" ht="12.75">
      <c r="D139" s="157"/>
      <c r="E139" s="29"/>
    </row>
    <row r="140" spans="4:5" ht="12.75">
      <c r="D140" s="157"/>
      <c r="E140" s="29"/>
    </row>
    <row r="141" spans="4:5" ht="12.75">
      <c r="D141" s="157"/>
      <c r="E141" s="29"/>
    </row>
    <row r="142" spans="4:5" ht="12.75">
      <c r="D142" s="157"/>
      <c r="E142" s="29"/>
    </row>
    <row r="143" spans="4:5" ht="12.75">
      <c r="D143" s="157"/>
      <c r="E143" s="29"/>
    </row>
    <row r="144" spans="4:5" ht="12.75">
      <c r="D144" s="157"/>
      <c r="E144" s="29"/>
    </row>
    <row r="145" spans="4:5" ht="12.75">
      <c r="D145" s="157"/>
      <c r="E145" s="29"/>
    </row>
    <row r="146" spans="4:5" ht="12.75">
      <c r="D146" s="157"/>
      <c r="E146" s="29"/>
    </row>
    <row r="147" spans="4:5" ht="12.75">
      <c r="D147" s="157"/>
      <c r="E147" s="29"/>
    </row>
    <row r="148" spans="4:5" ht="12.75">
      <c r="D148" s="157"/>
      <c r="E148" s="29"/>
    </row>
    <row r="149" spans="4:5" ht="12.75">
      <c r="D149" s="157"/>
      <c r="E149" s="29"/>
    </row>
    <row r="150" spans="4:5" ht="12.75">
      <c r="D150" s="157"/>
      <c r="E150" s="29"/>
    </row>
    <row r="151" spans="4:5" ht="12.75">
      <c r="D151" s="157"/>
      <c r="E151" s="29"/>
    </row>
    <row r="152" spans="4:5" ht="12.75">
      <c r="D152" s="157"/>
      <c r="E152" s="29"/>
    </row>
    <row r="153" spans="4:5" ht="12.75">
      <c r="D153" s="157"/>
      <c r="E153" s="29"/>
    </row>
    <row r="154" spans="4:5" ht="12.75">
      <c r="D154" s="157"/>
      <c r="E154" s="29"/>
    </row>
    <row r="155" spans="4:5" ht="12.75">
      <c r="D155" s="157"/>
      <c r="E155" s="29"/>
    </row>
    <row r="156" spans="4:5" ht="12.75">
      <c r="D156" s="157"/>
      <c r="E156" s="29"/>
    </row>
    <row r="157" spans="4:5" ht="12.75">
      <c r="D157" s="157"/>
      <c r="E157" s="29"/>
    </row>
    <row r="158" spans="4:5" ht="12.75">
      <c r="D158" s="157"/>
      <c r="E158" s="29"/>
    </row>
    <row r="159" spans="4:5" ht="12.75">
      <c r="D159" s="157"/>
      <c r="E159" s="29"/>
    </row>
    <row r="160" spans="4:5" ht="12.75">
      <c r="D160" s="157"/>
      <c r="E160" s="29"/>
    </row>
    <row r="161" spans="4:5" ht="12.75">
      <c r="D161" s="157"/>
      <c r="E161" s="29"/>
    </row>
    <row r="162" spans="4:5" ht="12.75">
      <c r="D162" s="157"/>
      <c r="E162" s="29"/>
    </row>
    <row r="163" spans="4:5" ht="12.75">
      <c r="D163" s="157"/>
      <c r="E163" s="29"/>
    </row>
    <row r="164" spans="4:5" ht="12.75">
      <c r="D164" s="157"/>
      <c r="E164" s="29"/>
    </row>
    <row r="165" spans="4:5" ht="12.75">
      <c r="D165" s="157"/>
      <c r="E165" s="29"/>
    </row>
    <row r="166" spans="4:5" ht="12.75">
      <c r="D166" s="157"/>
      <c r="E166" s="29"/>
    </row>
    <row r="167" spans="4:5" ht="12.75">
      <c r="D167" s="157"/>
      <c r="E167" s="29"/>
    </row>
    <row r="168" spans="4:5" ht="12.75">
      <c r="D168" s="157"/>
      <c r="E168" s="29"/>
    </row>
    <row r="169" spans="4:5" ht="12.75">
      <c r="D169" s="157"/>
      <c r="E169" s="29"/>
    </row>
    <row r="170" spans="4:5" ht="12.75">
      <c r="D170" s="157"/>
      <c r="E170" s="29"/>
    </row>
    <row r="171" spans="4:5" ht="12.75">
      <c r="D171" s="157"/>
      <c r="E171" s="29"/>
    </row>
    <row r="172" spans="4:5" ht="12.75">
      <c r="D172" s="157"/>
      <c r="E172" s="29"/>
    </row>
    <row r="173" spans="4:5" ht="12.75">
      <c r="D173" s="157"/>
      <c r="E173" s="29"/>
    </row>
    <row r="174" spans="4:5" ht="12.75">
      <c r="D174" s="157"/>
      <c r="E174" s="29"/>
    </row>
    <row r="175" spans="4:5" ht="12.75">
      <c r="D175" s="157"/>
      <c r="E175" s="29"/>
    </row>
    <row r="176" spans="4:5" ht="12.75">
      <c r="D176" s="157"/>
      <c r="E176" s="29"/>
    </row>
    <row r="177" spans="4:5" ht="12.75">
      <c r="D177" s="157"/>
      <c r="E177" s="29"/>
    </row>
    <row r="178" spans="4:5" ht="12.75">
      <c r="D178" s="157"/>
      <c r="E178" s="29"/>
    </row>
    <row r="179" spans="4:5" ht="12.75">
      <c r="D179" s="157"/>
      <c r="E179" s="29"/>
    </row>
    <row r="180" spans="4:5" ht="12.75">
      <c r="D180" s="157"/>
      <c r="E180" s="29"/>
    </row>
    <row r="181" spans="4:5" ht="12.75">
      <c r="D181" s="157"/>
      <c r="E181" s="29"/>
    </row>
    <row r="182" spans="4:5" ht="12.75">
      <c r="D182" s="157"/>
      <c r="E182" s="29"/>
    </row>
    <row r="183" spans="4:5" ht="12.75">
      <c r="D183" s="157"/>
      <c r="E183" s="29"/>
    </row>
    <row r="184" spans="4:5" ht="12.75">
      <c r="D184" s="157"/>
      <c r="E184" s="29"/>
    </row>
    <row r="185" spans="4:5" ht="12.75">
      <c r="D185" s="157"/>
      <c r="E185" s="29"/>
    </row>
    <row r="186" spans="4:5" ht="12.75">
      <c r="D186" s="157"/>
      <c r="E186" s="29"/>
    </row>
    <row r="187" spans="4:5" ht="12.75">
      <c r="D187" s="157"/>
      <c r="E187" s="29"/>
    </row>
    <row r="188" spans="4:5" ht="12.75">
      <c r="D188" s="157"/>
      <c r="E188" s="29"/>
    </row>
    <row r="189" spans="4:5" ht="12.75">
      <c r="D189" s="157"/>
      <c r="E189" s="29"/>
    </row>
    <row r="190" spans="4:5" ht="12.75">
      <c r="D190" s="157"/>
      <c r="E190" s="29"/>
    </row>
    <row r="191" spans="4:5" ht="12.75">
      <c r="D191" s="157"/>
      <c r="E191" s="29"/>
    </row>
    <row r="192" spans="4:5" ht="12.75">
      <c r="D192" s="157"/>
      <c r="E192" s="29"/>
    </row>
    <row r="193" spans="4:5" ht="12.75">
      <c r="D193" s="157"/>
      <c r="E193" s="29"/>
    </row>
    <row r="194" spans="4:5" ht="12.75">
      <c r="D194" s="157"/>
      <c r="E194" s="29"/>
    </row>
    <row r="195" spans="4:5" ht="12.75">
      <c r="D195" s="157"/>
      <c r="E195" s="29"/>
    </row>
    <row r="196" spans="4:5" ht="12.75">
      <c r="D196" s="157"/>
      <c r="E196" s="29"/>
    </row>
    <row r="197" spans="4:5" ht="12.75">
      <c r="D197" s="157"/>
      <c r="E197" s="29"/>
    </row>
    <row r="198" spans="4:5" ht="12.75">
      <c r="D198" s="157"/>
      <c r="E198" s="29"/>
    </row>
    <row r="199" spans="4:5" ht="12.75">
      <c r="D199" s="157"/>
      <c r="E199" s="29"/>
    </row>
    <row r="200" spans="4:5" ht="12.75">
      <c r="D200" s="157"/>
      <c r="E200" s="29"/>
    </row>
    <row r="201" spans="4:5" ht="12.75">
      <c r="D201" s="157"/>
      <c r="E201" s="29"/>
    </row>
    <row r="202" spans="4:5" ht="12.75">
      <c r="D202" s="157"/>
      <c r="E202" s="29"/>
    </row>
    <row r="203" spans="4:5" ht="12.75">
      <c r="D203" s="157"/>
      <c r="E203" s="29"/>
    </row>
    <row r="204" spans="4:5" ht="12.75">
      <c r="D204" s="157"/>
      <c r="E204" s="29"/>
    </row>
    <row r="205" spans="4:5" ht="12.75">
      <c r="D205" s="157"/>
      <c r="E205" s="29"/>
    </row>
    <row r="206" spans="4:5" ht="12.75">
      <c r="D206" s="157"/>
      <c r="E206" s="29"/>
    </row>
    <row r="207" spans="4:5" ht="12.75">
      <c r="D207" s="157"/>
      <c r="E207" s="29"/>
    </row>
    <row r="208" spans="4:5" ht="12.75">
      <c r="D208" s="157"/>
      <c r="E208" s="29"/>
    </row>
    <row r="209" spans="4:5" ht="12.75">
      <c r="D209" s="157"/>
      <c r="E209" s="29"/>
    </row>
    <row r="210" spans="4:5" ht="12.75">
      <c r="D210" s="157"/>
      <c r="E210" s="29"/>
    </row>
    <row r="211" spans="4:5" ht="12.75">
      <c r="D211" s="157"/>
      <c r="E211" s="29"/>
    </row>
    <row r="212" spans="4:5" ht="12.75">
      <c r="D212" s="157"/>
      <c r="E212" s="29"/>
    </row>
    <row r="213" spans="4:5" ht="12.75">
      <c r="D213" s="157"/>
      <c r="E213" s="29"/>
    </row>
    <row r="214" spans="4:5" ht="12.75">
      <c r="D214" s="157"/>
      <c r="E214" s="29"/>
    </row>
    <row r="215" spans="4:5" ht="12.75">
      <c r="D215" s="157"/>
      <c r="E215" s="29"/>
    </row>
    <row r="216" spans="4:5" ht="12.75">
      <c r="D216" s="157"/>
      <c r="E216" s="29"/>
    </row>
    <row r="217" spans="4:5" ht="12.75">
      <c r="D217" s="157"/>
      <c r="E217" s="29"/>
    </row>
    <row r="218" spans="4:5" ht="12.75">
      <c r="D218" s="157"/>
      <c r="E218" s="29"/>
    </row>
    <row r="219" spans="4:5" ht="12.75">
      <c r="D219" s="157"/>
      <c r="E219" s="29"/>
    </row>
    <row r="220" spans="4:5" ht="12.75">
      <c r="D220" s="157"/>
      <c r="E220" s="29"/>
    </row>
    <row r="221" spans="4:5" ht="12.75">
      <c r="D221" s="157"/>
      <c r="E221" s="29"/>
    </row>
    <row r="222" spans="4:5" ht="12.75">
      <c r="D222" s="157"/>
      <c r="E222" s="29"/>
    </row>
    <row r="223" spans="4:5" ht="12.75">
      <c r="D223" s="157"/>
      <c r="E223" s="29"/>
    </row>
    <row r="224" spans="4:5" ht="12.75">
      <c r="D224" s="157"/>
      <c r="E224" s="29"/>
    </row>
    <row r="225" spans="4:5" ht="12.75">
      <c r="D225" s="157"/>
      <c r="E225" s="29"/>
    </row>
    <row r="226" spans="4:5" ht="12.75">
      <c r="D226" s="157"/>
      <c r="E226" s="29"/>
    </row>
    <row r="227" spans="4:5" ht="12.75">
      <c r="D227" s="157"/>
      <c r="E227" s="29"/>
    </row>
    <row r="228" spans="4:5" ht="12.75">
      <c r="D228" s="157"/>
      <c r="E228" s="29"/>
    </row>
    <row r="229" spans="4:5" ht="12.75">
      <c r="D229" s="157"/>
      <c r="E229" s="29"/>
    </row>
    <row r="230" spans="4:5" ht="12.75">
      <c r="D230" s="157"/>
      <c r="E230" s="29"/>
    </row>
    <row r="231" spans="4:5" ht="12.75">
      <c r="D231" s="157"/>
      <c r="E231" s="29"/>
    </row>
    <row r="232" spans="4:5" ht="12.75">
      <c r="D232" s="157"/>
      <c r="E232" s="29"/>
    </row>
    <row r="233" spans="4:5" ht="12.75">
      <c r="D233" s="157"/>
      <c r="E233" s="29"/>
    </row>
    <row r="234" spans="4:5" ht="12.75">
      <c r="D234" s="157"/>
      <c r="E234" s="29"/>
    </row>
    <row r="235" spans="4:5" ht="12.75">
      <c r="D235" s="157"/>
      <c r="E235" s="29"/>
    </row>
    <row r="236" spans="4:5" ht="12.75">
      <c r="D236" s="157"/>
      <c r="E236" s="29"/>
    </row>
    <row r="237" spans="4:5" ht="12.75">
      <c r="D237" s="157"/>
      <c r="E237" s="29"/>
    </row>
    <row r="238" spans="4:5" ht="12.75">
      <c r="D238" s="157"/>
      <c r="E238" s="29"/>
    </row>
    <row r="239" spans="4:5" ht="12.75">
      <c r="D239" s="157"/>
      <c r="E239" s="29"/>
    </row>
    <row r="240" spans="4:5" ht="12.75">
      <c r="D240" s="157"/>
      <c r="E240" s="29"/>
    </row>
    <row r="241" spans="4:5" ht="12.75">
      <c r="D241" s="157"/>
      <c r="E241" s="29"/>
    </row>
    <row r="242" spans="4:5" ht="12.75">
      <c r="D242" s="157"/>
      <c r="E242" s="29"/>
    </row>
    <row r="243" spans="4:5" ht="12.75">
      <c r="D243" s="157"/>
      <c r="E243" s="29"/>
    </row>
    <row r="244" spans="4:5" ht="12.75">
      <c r="D244" s="157"/>
      <c r="E244" s="29"/>
    </row>
    <row r="245" spans="4:5" ht="12.75">
      <c r="D245" s="157"/>
      <c r="E245" s="29"/>
    </row>
    <row r="246" spans="4:5" ht="12.75">
      <c r="D246" s="157"/>
      <c r="E246" s="29"/>
    </row>
    <row r="247" spans="4:5" ht="12.75">
      <c r="D247" s="157"/>
      <c r="E247" s="29"/>
    </row>
    <row r="248" spans="4:5" ht="12.75">
      <c r="D248" s="157"/>
      <c r="E248" s="29"/>
    </row>
    <row r="249" spans="4:5" ht="12.75">
      <c r="D249" s="157"/>
      <c r="E249" s="29"/>
    </row>
    <row r="250" spans="4:5" ht="12.75">
      <c r="D250" s="157"/>
      <c r="E250" s="29"/>
    </row>
    <row r="251" spans="4:5" ht="12.75">
      <c r="D251" s="157"/>
      <c r="E251" s="29"/>
    </row>
    <row r="252" spans="4:5" ht="12.75">
      <c r="D252" s="157"/>
      <c r="E252" s="29"/>
    </row>
    <row r="253" spans="4:5" ht="12.75">
      <c r="D253" s="157"/>
      <c r="E253" s="29"/>
    </row>
    <row r="254" spans="4:5" ht="12.75">
      <c r="D254" s="157"/>
      <c r="E254" s="29"/>
    </row>
    <row r="255" spans="4:5" ht="12.75">
      <c r="D255" s="157"/>
      <c r="E255" s="29"/>
    </row>
    <row r="256" spans="4:5" ht="12.75">
      <c r="D256" s="157"/>
      <c r="E256" s="29"/>
    </row>
    <row r="257" spans="4:5" ht="12.75">
      <c r="D257" s="157"/>
      <c r="E257" s="29"/>
    </row>
    <row r="258" spans="4:5" ht="12.75">
      <c r="D258" s="157"/>
      <c r="E258" s="29"/>
    </row>
    <row r="259" spans="4:5" ht="12.75">
      <c r="D259" s="157"/>
      <c r="E259" s="29"/>
    </row>
    <row r="260" spans="4:5" ht="12.75">
      <c r="D260" s="157"/>
      <c r="E260" s="29"/>
    </row>
    <row r="261" spans="4:5" ht="12.75">
      <c r="D261" s="157"/>
      <c r="E261" s="29"/>
    </row>
    <row r="262" spans="4:5" ht="12.75">
      <c r="D262" s="157"/>
      <c r="E262" s="29"/>
    </row>
    <row r="263" spans="4:5" ht="12.75">
      <c r="D263" s="157"/>
      <c r="E263" s="29"/>
    </row>
    <row r="264" spans="4:5" ht="12.75">
      <c r="D264" s="157"/>
      <c r="E264" s="29"/>
    </row>
    <row r="265" spans="4:5" ht="12.75">
      <c r="D265" s="157"/>
      <c r="E265" s="29"/>
    </row>
    <row r="266" spans="4:5" ht="12.75">
      <c r="D266" s="157"/>
      <c r="E266" s="29"/>
    </row>
    <row r="267" spans="4:5" ht="12.75">
      <c r="D267" s="157"/>
      <c r="E267" s="29"/>
    </row>
    <row r="268" spans="4:5" ht="12.75">
      <c r="D268" s="157"/>
      <c r="E268" s="29"/>
    </row>
    <row r="269" spans="4:5" ht="12.75">
      <c r="D269" s="157"/>
      <c r="E269" s="29"/>
    </row>
    <row r="270" spans="4:5" ht="12.75">
      <c r="D270" s="157"/>
      <c r="E270" s="29"/>
    </row>
    <row r="271" spans="4:5" ht="12.75">
      <c r="D271" s="157"/>
      <c r="E271" s="29"/>
    </row>
    <row r="272" spans="4:5" ht="12.75">
      <c r="D272" s="157"/>
      <c r="E272" s="29"/>
    </row>
    <row r="273" spans="4:5" ht="12.75">
      <c r="D273" s="157"/>
      <c r="E273" s="29"/>
    </row>
    <row r="274" spans="4:5" ht="12.75">
      <c r="D274" s="157"/>
      <c r="E274" s="29"/>
    </row>
    <row r="275" spans="4:5" ht="12.75">
      <c r="D275" s="157"/>
      <c r="E275" s="29"/>
    </row>
    <row r="276" spans="4:5" ht="12.75">
      <c r="D276" s="157"/>
      <c r="E276" s="29"/>
    </row>
    <row r="277" spans="4:5" ht="12.75">
      <c r="D277" s="157"/>
      <c r="E277" s="29"/>
    </row>
    <row r="278" spans="4:5" ht="12.75">
      <c r="D278" s="157"/>
      <c r="E278" s="29"/>
    </row>
    <row r="279" spans="4:5" ht="12.75">
      <c r="D279" s="157"/>
      <c r="E279" s="29"/>
    </row>
    <row r="280" spans="4:5" ht="12.75">
      <c r="D280" s="157"/>
      <c r="E280" s="29"/>
    </row>
    <row r="281" spans="4:5" ht="12.75">
      <c r="D281" s="157"/>
      <c r="E281" s="29"/>
    </row>
    <row r="282" spans="4:5" ht="12.75">
      <c r="D282" s="157"/>
      <c r="E282" s="29"/>
    </row>
    <row r="283" spans="4:5" ht="12.75">
      <c r="D283" s="157"/>
      <c r="E283" s="29"/>
    </row>
    <row r="284" spans="4:5" ht="12.75">
      <c r="D284" s="157"/>
      <c r="E284" s="29"/>
    </row>
    <row r="285" spans="4:5" ht="12.75">
      <c r="D285" s="157"/>
      <c r="E285" s="29"/>
    </row>
    <row r="286" spans="4:5" ht="12.75">
      <c r="D286" s="157"/>
      <c r="E286" s="29"/>
    </row>
    <row r="287" spans="4:5" ht="12.75">
      <c r="D287" s="157"/>
      <c r="E287" s="29"/>
    </row>
    <row r="288" spans="4:5" ht="12.75">
      <c r="D288" s="157"/>
      <c r="E288" s="29"/>
    </row>
    <row r="289" spans="4:5" ht="12.75">
      <c r="D289" s="157"/>
      <c r="E289" s="29"/>
    </row>
    <row r="290" spans="4:5" ht="12.75">
      <c r="D290" s="157"/>
      <c r="E290" s="29"/>
    </row>
    <row r="291" spans="4:5" ht="12.75">
      <c r="D291" s="157"/>
      <c r="E291" s="29"/>
    </row>
    <row r="292" spans="4:5" ht="12.75">
      <c r="D292" s="157"/>
      <c r="E292" s="29"/>
    </row>
    <row r="293" spans="4:5" ht="12.75">
      <c r="D293" s="157"/>
      <c r="E293" s="29"/>
    </row>
    <row r="294" spans="4:5" ht="12.75">
      <c r="D294" s="157"/>
      <c r="E294" s="29"/>
    </row>
    <row r="295" spans="4:5" ht="12.75">
      <c r="D295" s="157"/>
      <c r="E295" s="29"/>
    </row>
    <row r="296" spans="4:5" ht="12.75">
      <c r="D296" s="157"/>
      <c r="E296" s="29"/>
    </row>
    <row r="297" spans="4:5" ht="12.75">
      <c r="D297" s="157"/>
      <c r="E297" s="29"/>
    </row>
    <row r="298" spans="4:5" ht="12.75">
      <c r="D298" s="157"/>
      <c r="E298" s="29"/>
    </row>
    <row r="299" spans="4:5" ht="12.75">
      <c r="D299" s="157"/>
      <c r="E299" s="29"/>
    </row>
    <row r="300" spans="4:5" ht="12.75">
      <c r="D300" s="157"/>
      <c r="E300" s="29"/>
    </row>
    <row r="301" spans="4:5" ht="12.75">
      <c r="D301" s="157"/>
      <c r="E301" s="29"/>
    </row>
    <row r="302" spans="4:5" ht="12.75">
      <c r="D302" s="157"/>
      <c r="E302" s="29"/>
    </row>
    <row r="303" spans="4:5" ht="12.75">
      <c r="D303" s="157"/>
      <c r="E303" s="29"/>
    </row>
    <row r="304" spans="4:5" ht="12.75">
      <c r="D304" s="157"/>
      <c r="E304" s="29"/>
    </row>
    <row r="305" spans="4:5" ht="12.75">
      <c r="D305" s="157"/>
      <c r="E305" s="29"/>
    </row>
    <row r="306" spans="4:5" ht="12.75">
      <c r="D306" s="157"/>
      <c r="E306" s="29"/>
    </row>
    <row r="307" spans="4:5" ht="12.75">
      <c r="D307" s="157"/>
      <c r="E307" s="29"/>
    </row>
    <row r="308" spans="4:5" ht="12.75">
      <c r="D308" s="157"/>
      <c r="E308" s="29"/>
    </row>
    <row r="309" spans="4:5" ht="12.75">
      <c r="D309" s="157"/>
      <c r="E309" s="29"/>
    </row>
    <row r="310" spans="4:5" ht="12.75">
      <c r="D310" s="157"/>
      <c r="E310" s="29"/>
    </row>
    <row r="311" spans="4:5" ht="12.75">
      <c r="D311" s="157"/>
      <c r="E311" s="29"/>
    </row>
    <row r="312" spans="4:5" ht="12.75">
      <c r="D312" s="157"/>
      <c r="E312" s="29"/>
    </row>
    <row r="313" spans="4:5" ht="12.75">
      <c r="D313" s="157"/>
      <c r="E313" s="29"/>
    </row>
    <row r="314" spans="4:5" ht="12.75">
      <c r="D314" s="157"/>
      <c r="E314" s="29"/>
    </row>
    <row r="315" spans="4:5" ht="12.75">
      <c r="D315" s="157"/>
      <c r="E315" s="29"/>
    </row>
    <row r="316" spans="4:5" ht="12.75">
      <c r="D316" s="157"/>
      <c r="E316" s="29"/>
    </row>
    <row r="317" spans="4:5" ht="12.75">
      <c r="D317" s="157"/>
      <c r="E317" s="29"/>
    </row>
    <row r="318" spans="4:5" ht="12.75">
      <c r="D318" s="157"/>
      <c r="E318" s="29"/>
    </row>
    <row r="319" spans="4:5" ht="12.75">
      <c r="D319" s="157"/>
      <c r="E319" s="29"/>
    </row>
    <row r="320" spans="4:5" ht="12.75">
      <c r="D320" s="157"/>
      <c r="E320" s="29"/>
    </row>
    <row r="321" spans="4:5" ht="12.75">
      <c r="D321" s="157"/>
      <c r="E321" s="29"/>
    </row>
    <row r="322" spans="4:5" ht="12.75">
      <c r="D322" s="157"/>
      <c r="E322" s="29"/>
    </row>
    <row r="323" spans="4:5" ht="12.75">
      <c r="D323" s="157"/>
      <c r="E323" s="29"/>
    </row>
    <row r="324" spans="4:5" ht="12.75">
      <c r="D324" s="157"/>
      <c r="E324" s="29"/>
    </row>
    <row r="325" spans="4:5" ht="12.75">
      <c r="D325" s="157"/>
      <c r="E325" s="29"/>
    </row>
    <row r="326" spans="4:5" ht="12.75">
      <c r="D326" s="157"/>
      <c r="E326" s="29"/>
    </row>
    <row r="327" spans="4:5" ht="12.75">
      <c r="D327" s="157"/>
      <c r="E327" s="29"/>
    </row>
    <row r="328" spans="4:5" ht="12.75">
      <c r="D328" s="157"/>
      <c r="E328" s="29"/>
    </row>
    <row r="329" spans="4:5" ht="12.75">
      <c r="D329" s="157"/>
      <c r="E329" s="29"/>
    </row>
    <row r="330" spans="4:5" ht="12.75">
      <c r="D330" s="157"/>
      <c r="E330" s="29"/>
    </row>
    <row r="331" spans="4:5" ht="12.75">
      <c r="D331" s="157"/>
      <c r="E331" s="29"/>
    </row>
    <row r="332" spans="4:5" ht="12.75">
      <c r="D332" s="157"/>
      <c r="E332" s="29"/>
    </row>
    <row r="333" spans="4:5" ht="12.75">
      <c r="D333" s="157"/>
      <c r="E333" s="29"/>
    </row>
    <row r="334" spans="4:5" ht="12.75">
      <c r="D334" s="157"/>
      <c r="E334" s="29"/>
    </row>
    <row r="335" spans="4:5" ht="12.75">
      <c r="D335" s="157"/>
      <c r="E335" s="29"/>
    </row>
    <row r="336" spans="4:5" ht="12.75">
      <c r="D336" s="157"/>
      <c r="E336" s="29"/>
    </row>
    <row r="337" spans="4:5" ht="12.75">
      <c r="D337" s="157"/>
      <c r="E337" s="29"/>
    </row>
    <row r="338" spans="4:5" ht="12.75">
      <c r="D338" s="157"/>
      <c r="E338" s="29"/>
    </row>
    <row r="339" spans="4:5" ht="12.75">
      <c r="D339" s="157"/>
      <c r="E339" s="29"/>
    </row>
    <row r="340" spans="4:5" ht="12.75">
      <c r="D340" s="157"/>
      <c r="E340" s="29"/>
    </row>
    <row r="341" spans="4:5" ht="12.75">
      <c r="D341" s="157"/>
      <c r="E341" s="29"/>
    </row>
    <row r="342" spans="4:5" ht="12.75">
      <c r="D342" s="157"/>
      <c r="E342" s="29"/>
    </row>
    <row r="343" spans="4:5" ht="12.75">
      <c r="D343" s="157"/>
      <c r="E343" s="29"/>
    </row>
    <row r="344" spans="4:5" ht="12.75">
      <c r="D344" s="157"/>
      <c r="E344" s="29"/>
    </row>
    <row r="345" spans="4:5" ht="12.75">
      <c r="D345" s="157"/>
      <c r="E345" s="29"/>
    </row>
    <row r="346" spans="4:5" ht="12.75">
      <c r="D346" s="157"/>
      <c r="E346" s="29"/>
    </row>
    <row r="347" spans="4:5" ht="12.75">
      <c r="D347" s="157"/>
      <c r="E347" s="29"/>
    </row>
    <row r="348" spans="4:5" ht="12.75">
      <c r="D348" s="157"/>
      <c r="E348" s="29"/>
    </row>
    <row r="349" spans="4:5" ht="12.75">
      <c r="D349" s="157"/>
      <c r="E349" s="29"/>
    </row>
    <row r="350" spans="4:5" ht="12.75">
      <c r="D350" s="157"/>
      <c r="E350" s="29"/>
    </row>
    <row r="351" spans="4:5" ht="12.75">
      <c r="D351" s="157"/>
      <c r="E351" s="29"/>
    </row>
    <row r="352" spans="4:5" ht="12.75">
      <c r="D352" s="157"/>
      <c r="E352" s="29"/>
    </row>
    <row r="353" spans="4:5" ht="12.75">
      <c r="D353" s="157"/>
      <c r="E353" s="29"/>
    </row>
    <row r="354" spans="4:5" ht="12.75">
      <c r="D354" s="157"/>
      <c r="E354" s="29"/>
    </row>
    <row r="355" spans="4:5" ht="12.75">
      <c r="D355" s="157"/>
      <c r="E355" s="29"/>
    </row>
    <row r="356" spans="4:5" ht="12.75">
      <c r="D356" s="157"/>
      <c r="E356" s="29"/>
    </row>
    <row r="357" spans="4:5" ht="12.75">
      <c r="D357" s="157"/>
      <c r="E357" s="29"/>
    </row>
    <row r="358" spans="4:5" ht="12.75">
      <c r="D358" s="157"/>
      <c r="E358" s="29"/>
    </row>
    <row r="359" spans="4:5" ht="12.75">
      <c r="D359" s="157"/>
      <c r="E359" s="29"/>
    </row>
    <row r="360" spans="4:5" ht="12.75">
      <c r="D360" s="157"/>
      <c r="E360" s="29"/>
    </row>
    <row r="361" spans="4:5" ht="12.75">
      <c r="D361" s="157"/>
      <c r="E361" s="29"/>
    </row>
    <row r="362" spans="4:5" ht="12.75">
      <c r="D362" s="157"/>
      <c r="E362" s="29"/>
    </row>
    <row r="363" spans="4:5" ht="12.75">
      <c r="D363" s="157"/>
      <c r="E363" s="29"/>
    </row>
    <row r="364" spans="4:5" ht="12.75">
      <c r="D364" s="157"/>
      <c r="E364" s="29"/>
    </row>
    <row r="365" spans="4:5" ht="12.75">
      <c r="D365" s="157"/>
      <c r="E365" s="29"/>
    </row>
    <row r="366" spans="4:5" ht="12.75">
      <c r="D366" s="157"/>
      <c r="E366" s="29"/>
    </row>
    <row r="367" spans="4:5" ht="12.75">
      <c r="D367" s="157"/>
      <c r="E367" s="29"/>
    </row>
    <row r="368" spans="4:5" ht="12.75">
      <c r="D368" s="157"/>
      <c r="E368" s="29"/>
    </row>
    <row r="369" spans="4:5" ht="12.75">
      <c r="D369" s="157"/>
      <c r="E369" s="29"/>
    </row>
    <row r="370" spans="4:5" ht="12.75">
      <c r="D370" s="157"/>
      <c r="E370" s="29"/>
    </row>
    <row r="371" spans="4:5" ht="12.75">
      <c r="D371" s="157"/>
      <c r="E371" s="29"/>
    </row>
    <row r="372" spans="4:5" ht="12.75">
      <c r="D372" s="157"/>
      <c r="E372" s="29"/>
    </row>
    <row r="373" spans="4:5" ht="12.75">
      <c r="D373" s="157"/>
      <c r="E373" s="29"/>
    </row>
    <row r="374" spans="4:5" ht="12.75">
      <c r="D374" s="157"/>
      <c r="E374" s="29"/>
    </row>
    <row r="375" spans="4:5" ht="12.75">
      <c r="D375" s="157"/>
      <c r="E375" s="29"/>
    </row>
    <row r="376" spans="4:5" ht="12.75">
      <c r="D376" s="157"/>
      <c r="E376" s="29"/>
    </row>
    <row r="377" spans="4:5" ht="12.75">
      <c r="D377" s="157"/>
      <c r="E377" s="29"/>
    </row>
    <row r="378" spans="4:5" ht="12.75">
      <c r="D378" s="157"/>
      <c r="E378" s="29"/>
    </row>
    <row r="379" spans="4:5" ht="12.75">
      <c r="D379" s="157"/>
      <c r="E379" s="29"/>
    </row>
    <row r="380" spans="4:5" ht="12.75">
      <c r="D380" s="157"/>
      <c r="E380" s="29"/>
    </row>
    <row r="381" spans="4:5" ht="12.75">
      <c r="D381" s="157"/>
      <c r="E381" s="29"/>
    </row>
    <row r="382" spans="4:5" ht="12.75">
      <c r="D382" s="157"/>
      <c r="E382" s="29"/>
    </row>
    <row r="383" spans="4:5" ht="12.75">
      <c r="D383" s="157"/>
      <c r="E383" s="29"/>
    </row>
    <row r="384" spans="4:5" ht="12.75">
      <c r="D384" s="157"/>
      <c r="E384" s="29"/>
    </row>
    <row r="385" spans="4:5" ht="12.75">
      <c r="D385" s="157"/>
      <c r="E385" s="29"/>
    </row>
    <row r="386" spans="4:5" ht="12.75">
      <c r="D386" s="157"/>
      <c r="E386" s="29"/>
    </row>
    <row r="387" spans="4:5" ht="12.75">
      <c r="D387" s="157"/>
      <c r="E387" s="29"/>
    </row>
    <row r="388" spans="4:5" ht="12.75">
      <c r="D388" s="157"/>
      <c r="E388" s="29"/>
    </row>
    <row r="389" spans="4:5" ht="12.75">
      <c r="D389" s="157"/>
      <c r="E389" s="29"/>
    </row>
    <row r="390" spans="4:5" ht="12.75">
      <c r="D390" s="157"/>
      <c r="E390" s="29"/>
    </row>
    <row r="391" spans="4:5" ht="12.75">
      <c r="D391" s="157"/>
      <c r="E391" s="29"/>
    </row>
    <row r="392" spans="4:5" ht="12.75">
      <c r="D392" s="157"/>
      <c r="E392" s="29"/>
    </row>
    <row r="393" spans="4:5" ht="12.75">
      <c r="D393" s="157"/>
      <c r="E393" s="29"/>
    </row>
    <row r="394" spans="4:5" ht="12.75">
      <c r="D394" s="157"/>
      <c r="E394" s="29"/>
    </row>
    <row r="395" spans="4:5" ht="12.75">
      <c r="D395" s="157"/>
      <c r="E395" s="29"/>
    </row>
    <row r="396" spans="4:5" ht="12.75">
      <c r="D396" s="157"/>
      <c r="E396" s="29"/>
    </row>
    <row r="397" spans="4:5" ht="12.75">
      <c r="D397" s="157"/>
      <c r="E397" s="29"/>
    </row>
    <row r="398" spans="4:5" ht="12.75">
      <c r="D398" s="157"/>
      <c r="E398" s="29"/>
    </row>
    <row r="399" spans="4:5" ht="12.75">
      <c r="D399" s="157"/>
      <c r="E399" s="29"/>
    </row>
    <row r="400" spans="4:5" ht="12.75">
      <c r="D400" s="157"/>
      <c r="E400" s="29"/>
    </row>
    <row r="401" spans="4:5" ht="12.75">
      <c r="D401" s="157"/>
      <c r="E401" s="29"/>
    </row>
    <row r="402" spans="4:5" ht="12.75">
      <c r="D402" s="157"/>
      <c r="E402" s="29"/>
    </row>
    <row r="403" spans="4:5" ht="12.75">
      <c r="D403" s="157"/>
      <c r="E403" s="29"/>
    </row>
    <row r="404" spans="4:5" ht="12.75">
      <c r="D404" s="157"/>
      <c r="E404" s="29"/>
    </row>
    <row r="405" spans="4:5" ht="12.75">
      <c r="D405" s="157"/>
      <c r="E405" s="29"/>
    </row>
    <row r="406" spans="4:5" ht="12.75">
      <c r="D406" s="157"/>
      <c r="E406" s="29"/>
    </row>
    <row r="407" spans="4:5" ht="12.75">
      <c r="D407" s="157"/>
      <c r="E407" s="29"/>
    </row>
    <row r="408" spans="4:5" ht="12.75">
      <c r="D408" s="157"/>
      <c r="E408" s="29"/>
    </row>
    <row r="409" spans="4:5" ht="12.75">
      <c r="D409" s="157"/>
      <c r="E409" s="29"/>
    </row>
    <row r="410" spans="4:5" ht="12.75">
      <c r="D410" s="157"/>
      <c r="E410" s="29"/>
    </row>
    <row r="411" spans="4:5" ht="12.75">
      <c r="D411" s="157"/>
      <c r="E411" s="29"/>
    </row>
    <row r="412" spans="4:5" ht="12.75">
      <c r="D412" s="157"/>
      <c r="E412" s="29"/>
    </row>
    <row r="413" spans="4:5" ht="12.75">
      <c r="D413" s="157"/>
      <c r="E413" s="29"/>
    </row>
    <row r="414" spans="4:5" ht="12.75">
      <c r="D414" s="157"/>
      <c r="E414" s="29"/>
    </row>
    <row r="415" spans="4:5" ht="12.75">
      <c r="D415" s="157"/>
      <c r="E415" s="29"/>
    </row>
    <row r="416" spans="4:5" ht="12.75">
      <c r="D416" s="157"/>
      <c r="E416" s="29"/>
    </row>
    <row r="417" spans="4:5" ht="12.75">
      <c r="D417" s="157"/>
      <c r="E417" s="29"/>
    </row>
    <row r="418" spans="4:5" ht="12.75">
      <c r="D418" s="157"/>
      <c r="E418" s="29"/>
    </row>
    <row r="419" spans="4:5" ht="12.75">
      <c r="D419" s="157"/>
      <c r="E419" s="29"/>
    </row>
    <row r="420" spans="4:5" ht="12.75">
      <c r="D420" s="157"/>
      <c r="E420" s="29"/>
    </row>
    <row r="421" spans="4:5" ht="12.75">
      <c r="D421" s="157"/>
      <c r="E421" s="29"/>
    </row>
    <row r="422" spans="4:5" ht="12.75">
      <c r="D422" s="157"/>
      <c r="E422" s="29"/>
    </row>
    <row r="423" spans="4:5" ht="12.75">
      <c r="D423" s="157"/>
      <c r="E423" s="29"/>
    </row>
    <row r="424" spans="4:5" ht="12.75">
      <c r="D424" s="157"/>
      <c r="E424" s="29"/>
    </row>
    <row r="425" spans="4:5" ht="12.75">
      <c r="D425" s="157"/>
      <c r="E425" s="29"/>
    </row>
    <row r="426" spans="4:5" ht="12.75">
      <c r="D426" s="157"/>
      <c r="E426" s="29"/>
    </row>
    <row r="427" spans="4:5" ht="12.75">
      <c r="D427" s="157"/>
      <c r="E427" s="29"/>
    </row>
    <row r="428" spans="4:5" ht="12.75">
      <c r="D428" s="157"/>
      <c r="E428" s="29"/>
    </row>
    <row r="429" spans="4:5" ht="12.75">
      <c r="D429" s="157"/>
      <c r="E429" s="29"/>
    </row>
    <row r="430" spans="4:5" ht="12.75">
      <c r="D430" s="157"/>
      <c r="E430" s="29"/>
    </row>
    <row r="431" spans="4:5" ht="12.75">
      <c r="D431" s="157"/>
      <c r="E431" s="29"/>
    </row>
    <row r="432" spans="4:5" ht="12.75">
      <c r="D432" s="157"/>
      <c r="E432" s="29"/>
    </row>
    <row r="433" spans="4:5" ht="12.75">
      <c r="D433" s="157"/>
      <c r="E433" s="29"/>
    </row>
    <row r="434" spans="4:5" ht="12.75">
      <c r="D434" s="157"/>
      <c r="E434" s="29"/>
    </row>
    <row r="435" spans="4:5" ht="12.75">
      <c r="D435" s="157"/>
      <c r="E435" s="29"/>
    </row>
    <row r="436" spans="4:5" ht="12.75">
      <c r="D436" s="157"/>
      <c r="E436" s="29"/>
    </row>
    <row r="437" spans="4:5" ht="12.75">
      <c r="D437" s="157"/>
      <c r="E437" s="29"/>
    </row>
    <row r="438" spans="4:5" ht="12.75">
      <c r="D438" s="157"/>
      <c r="E438" s="29"/>
    </row>
    <row r="439" spans="4:5" ht="12.75">
      <c r="D439" s="157"/>
      <c r="E439" s="29"/>
    </row>
    <row r="440" spans="4:5" ht="12.75">
      <c r="D440" s="157"/>
      <c r="E440" s="29"/>
    </row>
    <row r="441" spans="4:5" ht="12.75">
      <c r="D441" s="157"/>
      <c r="E441" s="29"/>
    </row>
    <row r="442" spans="4:5" ht="12.75">
      <c r="D442" s="157"/>
      <c r="E442" s="29"/>
    </row>
    <row r="443" spans="4:5" ht="12.75">
      <c r="D443" s="157"/>
      <c r="E443" s="29"/>
    </row>
    <row r="444" spans="4:5" ht="12.75">
      <c r="D444" s="157"/>
      <c r="E444" s="29"/>
    </row>
    <row r="445" spans="4:5" ht="12.75">
      <c r="D445" s="157"/>
      <c r="E445" s="29"/>
    </row>
    <row r="446" spans="4:5" ht="12.75">
      <c r="D446" s="157"/>
      <c r="E446" s="29"/>
    </row>
    <row r="447" spans="4:5" ht="12.75">
      <c r="D447" s="157"/>
      <c r="E447" s="29"/>
    </row>
    <row r="448" spans="4:5" ht="12.75">
      <c r="D448" s="157"/>
      <c r="E448" s="29"/>
    </row>
    <row r="449" spans="4:5" ht="12.75">
      <c r="D449" s="157"/>
      <c r="E449" s="29"/>
    </row>
    <row r="450" spans="4:5" ht="12.75">
      <c r="D450" s="157"/>
      <c r="E450" s="29"/>
    </row>
    <row r="451" spans="4:5" ht="12.75">
      <c r="D451" s="157"/>
      <c r="E451" s="29"/>
    </row>
    <row r="452" spans="4:5" ht="12.75">
      <c r="D452" s="157"/>
      <c r="E452" s="29"/>
    </row>
    <row r="453" spans="4:5" ht="12.75">
      <c r="D453" s="157"/>
      <c r="E453" s="29"/>
    </row>
    <row r="454" spans="4:5" ht="12.75">
      <c r="D454" s="157"/>
      <c r="E454" s="29"/>
    </row>
    <row r="455" spans="4:5" ht="12.75">
      <c r="D455" s="157"/>
      <c r="E455" s="29"/>
    </row>
    <row r="456" spans="4:5" ht="12.75">
      <c r="D456" s="157"/>
      <c r="E456" s="29"/>
    </row>
    <row r="457" spans="4:5" ht="12.75">
      <c r="D457" s="157"/>
      <c r="E457" s="29"/>
    </row>
    <row r="458" spans="4:5" ht="12.75">
      <c r="D458" s="157"/>
      <c r="E458" s="29"/>
    </row>
    <row r="459" spans="4:5" ht="12.75">
      <c r="D459" s="157"/>
      <c r="E459" s="29"/>
    </row>
    <row r="460" spans="4:5" ht="12.75">
      <c r="D460" s="157"/>
      <c r="E460" s="29"/>
    </row>
    <row r="461" spans="4:5" ht="12.75">
      <c r="D461" s="157"/>
      <c r="E461" s="29"/>
    </row>
    <row r="462" spans="4:5" ht="12.75">
      <c r="D462" s="157"/>
      <c r="E462" s="29"/>
    </row>
    <row r="463" spans="4:5" ht="12.75">
      <c r="D463" s="157"/>
      <c r="E463" s="29"/>
    </row>
    <row r="464" spans="4:5" ht="12.75">
      <c r="D464" s="157"/>
      <c r="E464" s="29"/>
    </row>
    <row r="465" spans="4:5" ht="12.75">
      <c r="D465" s="157"/>
      <c r="E465" s="29"/>
    </row>
    <row r="466" spans="4:5" ht="12.75">
      <c r="D466" s="157"/>
      <c r="E466" s="29"/>
    </row>
    <row r="467" spans="4:5" ht="12.75">
      <c r="D467" s="157"/>
      <c r="E467" s="29"/>
    </row>
    <row r="468" spans="4:5" ht="12.75">
      <c r="D468" s="157"/>
      <c r="E468" s="29"/>
    </row>
    <row r="469" spans="4:5" ht="12.75">
      <c r="D469" s="157"/>
      <c r="E469" s="29"/>
    </row>
    <row r="470" spans="4:5" ht="12.75">
      <c r="D470" s="157"/>
      <c r="E470" s="29"/>
    </row>
    <row r="471" spans="4:5" ht="12.75">
      <c r="D471" s="157"/>
      <c r="E471" s="29"/>
    </row>
    <row r="472" spans="4:5" ht="12.75">
      <c r="D472" s="157"/>
      <c r="E472" s="29"/>
    </row>
    <row r="473" spans="4:5" ht="12.75">
      <c r="D473" s="157"/>
      <c r="E473" s="29"/>
    </row>
    <row r="474" spans="4:5" ht="12.75">
      <c r="D474" s="157"/>
      <c r="E474" s="29"/>
    </row>
    <row r="475" spans="4:5" ht="12.75">
      <c r="D475" s="157"/>
      <c r="E475" s="29"/>
    </row>
    <row r="476" spans="4:5" ht="12.75">
      <c r="D476" s="157"/>
      <c r="E476" s="29"/>
    </row>
    <row r="477" spans="4:5" ht="12.75">
      <c r="D477" s="157"/>
      <c r="E477" s="29"/>
    </row>
    <row r="478" spans="4:5" ht="12.75">
      <c r="D478" s="157"/>
      <c r="E478" s="29"/>
    </row>
    <row r="479" spans="4:5" ht="12.75">
      <c r="D479" s="157"/>
      <c r="E479" s="29"/>
    </row>
    <row r="480" spans="4:5" ht="12.75">
      <c r="D480" s="157"/>
      <c r="E480" s="29"/>
    </row>
    <row r="481" spans="4:5" ht="12.75">
      <c r="D481" s="157"/>
      <c r="E481" s="29"/>
    </row>
    <row r="482" spans="4:5" ht="12.75">
      <c r="D482" s="157"/>
      <c r="E482" s="29"/>
    </row>
    <row r="483" spans="4:5" ht="12.75">
      <c r="D483" s="157"/>
      <c r="E483" s="29"/>
    </row>
    <row r="484" spans="4:5" ht="12.75">
      <c r="D484" s="157"/>
      <c r="E484" s="29"/>
    </row>
    <row r="485" spans="4:5" ht="12.75">
      <c r="D485" s="157"/>
      <c r="E485" s="29"/>
    </row>
    <row r="486" spans="4:5" ht="12.75">
      <c r="D486" s="157"/>
      <c r="E486" s="29"/>
    </row>
    <row r="487" spans="4:5" ht="12.75">
      <c r="D487" s="157"/>
      <c r="E487" s="29"/>
    </row>
    <row r="488" spans="4:5" ht="12.75">
      <c r="D488" s="157"/>
      <c r="E488" s="29"/>
    </row>
    <row r="489" spans="4:5" ht="12.75">
      <c r="D489" s="157"/>
      <c r="E489" s="29"/>
    </row>
    <row r="490" spans="4:5" ht="12.75">
      <c r="D490" s="157"/>
      <c r="E490" s="29"/>
    </row>
    <row r="491" spans="4:5" ht="12.75">
      <c r="D491" s="157"/>
      <c r="E491" s="29"/>
    </row>
    <row r="492" spans="4:5" ht="12.75">
      <c r="D492" s="157"/>
      <c r="E492" s="29"/>
    </row>
    <row r="493" spans="4:5" ht="12.75">
      <c r="D493" s="157"/>
      <c r="E493" s="29"/>
    </row>
    <row r="494" spans="4:5" ht="12.75">
      <c r="D494" s="157"/>
      <c r="E494" s="29"/>
    </row>
    <row r="495" spans="4:5" ht="12.75">
      <c r="D495" s="157"/>
      <c r="E495" s="29"/>
    </row>
    <row r="496" spans="4:5" ht="12.75">
      <c r="D496" s="157"/>
      <c r="E496" s="29"/>
    </row>
    <row r="497" spans="4:5" ht="12.75">
      <c r="D497" s="157"/>
      <c r="E497" s="29"/>
    </row>
    <row r="498" spans="4:5" ht="12.75">
      <c r="D498" s="157"/>
      <c r="E498" s="29"/>
    </row>
    <row r="499" spans="4:5" ht="12.75">
      <c r="D499" s="157"/>
      <c r="E499" s="29"/>
    </row>
    <row r="500" spans="4:5" ht="12.75">
      <c r="D500" s="157"/>
      <c r="E500" s="29"/>
    </row>
    <row r="501" spans="4:5" ht="12.75">
      <c r="D501" s="157"/>
      <c r="E501" s="29"/>
    </row>
    <row r="502" spans="4:5" ht="12.75">
      <c r="D502" s="157"/>
      <c r="E502" s="29"/>
    </row>
    <row r="503" spans="4:5" ht="12.75">
      <c r="D503" s="157"/>
      <c r="E503" s="29"/>
    </row>
    <row r="504" spans="4:5" ht="12.75">
      <c r="D504" s="157"/>
      <c r="E504" s="29"/>
    </row>
    <row r="505" spans="4:5" ht="12.75">
      <c r="D505" s="157"/>
      <c r="E505" s="29"/>
    </row>
    <row r="506" spans="4:5" ht="12.75">
      <c r="D506" s="157"/>
      <c r="E506" s="29"/>
    </row>
    <row r="507" spans="4:5" ht="12.75">
      <c r="D507" s="157"/>
      <c r="E507" s="29"/>
    </row>
    <row r="508" spans="4:5" ht="12.75">
      <c r="D508" s="157"/>
      <c r="E508" s="29"/>
    </row>
    <row r="509" spans="4:5" ht="12.75">
      <c r="D509" s="157"/>
      <c r="E509" s="29"/>
    </row>
    <row r="510" spans="4:5" ht="12.75">
      <c r="D510" s="157"/>
      <c r="E510" s="29"/>
    </row>
    <row r="511" spans="4:5" ht="12.75">
      <c r="D511" s="157"/>
      <c r="E511" s="29"/>
    </row>
    <row r="512" spans="4:5" ht="12.75">
      <c r="D512" s="157"/>
      <c r="E512" s="29"/>
    </row>
    <row r="513" spans="4:5" ht="12.75">
      <c r="D513" s="157"/>
      <c r="E513" s="29"/>
    </row>
    <row r="514" spans="4:5" ht="12.75">
      <c r="D514" s="157"/>
      <c r="E514" s="29"/>
    </row>
    <row r="515" spans="4:5" ht="12.75">
      <c r="D515" s="157"/>
      <c r="E515" s="29"/>
    </row>
    <row r="516" spans="4:5" ht="12.75">
      <c r="D516" s="157"/>
      <c r="E516" s="29"/>
    </row>
    <row r="517" spans="4:5" ht="12.75">
      <c r="D517" s="157"/>
      <c r="E517" s="29"/>
    </row>
    <row r="518" spans="4:5" ht="12.75">
      <c r="D518" s="157"/>
      <c r="E518" s="29"/>
    </row>
    <row r="519" spans="4:5" ht="12.75">
      <c r="D519" s="157"/>
      <c r="E519" s="29"/>
    </row>
    <row r="520" spans="4:5" ht="12.75">
      <c r="D520" s="157"/>
      <c r="E520" s="29"/>
    </row>
    <row r="521" spans="4:5" ht="12.75">
      <c r="D521" s="157"/>
      <c r="E521" s="29"/>
    </row>
    <row r="522" spans="4:5" ht="12.75">
      <c r="D522" s="157"/>
      <c r="E522" s="29"/>
    </row>
    <row r="523" spans="4:5" ht="12.75">
      <c r="D523" s="157"/>
      <c r="E523" s="29"/>
    </row>
    <row r="524" spans="4:5" ht="12.75">
      <c r="D524" s="157"/>
      <c r="E524" s="29"/>
    </row>
    <row r="525" spans="4:5" ht="12.75">
      <c r="D525" s="157"/>
      <c r="E525" s="29"/>
    </row>
    <row r="526" spans="4:5" ht="12.75">
      <c r="D526" s="157"/>
      <c r="E526" s="29"/>
    </row>
    <row r="527" spans="4:5" ht="12.75">
      <c r="D527" s="157"/>
      <c r="E527" s="29"/>
    </row>
    <row r="528" spans="4:5" ht="12.75">
      <c r="D528" s="157"/>
      <c r="E528" s="29"/>
    </row>
    <row r="529" spans="4:5" ht="12.75">
      <c r="D529" s="157"/>
      <c r="E529" s="29"/>
    </row>
    <row r="530" spans="4:5" ht="12.75">
      <c r="D530" s="157"/>
      <c r="E530" s="29"/>
    </row>
    <row r="531" spans="4:5" ht="12.75">
      <c r="D531" s="157"/>
      <c r="E531" s="29"/>
    </row>
    <row r="532" spans="4:5" ht="12.75">
      <c r="D532" s="157"/>
      <c r="E532" s="29"/>
    </row>
    <row r="533" spans="4:5" ht="12.75">
      <c r="D533" s="157"/>
      <c r="E533" s="29"/>
    </row>
    <row r="534" spans="4:5" ht="12.75">
      <c r="D534" s="157"/>
      <c r="E534" s="29"/>
    </row>
    <row r="535" spans="4:5" ht="12.75">
      <c r="D535" s="157"/>
      <c r="E535" s="29"/>
    </row>
    <row r="536" spans="4:5" ht="12.75">
      <c r="D536" s="157"/>
      <c r="E536" s="29"/>
    </row>
    <row r="537" spans="4:5" ht="12.75">
      <c r="D537" s="157"/>
      <c r="E537" s="29"/>
    </row>
    <row r="538" spans="4:5" ht="12.75">
      <c r="D538" s="157"/>
      <c r="E538" s="29"/>
    </row>
    <row r="539" spans="4:5" ht="12.75">
      <c r="D539" s="157"/>
      <c r="E539" s="29"/>
    </row>
    <row r="540" spans="4:5" ht="12.75">
      <c r="D540" s="157"/>
      <c r="E540" s="29"/>
    </row>
    <row r="541" spans="4:5" ht="12.75">
      <c r="D541" s="157"/>
      <c r="E541" s="29"/>
    </row>
    <row r="542" spans="4:5" ht="12.75">
      <c r="D542" s="157"/>
      <c r="E542" s="29"/>
    </row>
    <row r="543" spans="4:5" ht="12.75">
      <c r="D543" s="157"/>
      <c r="E543" s="29"/>
    </row>
    <row r="544" spans="4:5" ht="12.75">
      <c r="D544" s="157"/>
      <c r="E544" s="29"/>
    </row>
    <row r="545" spans="4:5" ht="12.75">
      <c r="D545" s="157"/>
      <c r="E545" s="29"/>
    </row>
    <row r="546" spans="4:5" ht="12.75">
      <c r="D546" s="157"/>
      <c r="E546" s="29"/>
    </row>
    <row r="547" spans="4:5" ht="12.75">
      <c r="D547" s="157"/>
      <c r="E547" s="29"/>
    </row>
    <row r="548" spans="4:5" ht="12.75">
      <c r="D548" s="157"/>
      <c r="E548" s="29"/>
    </row>
    <row r="549" spans="4:5" ht="12.75">
      <c r="D549" s="157"/>
      <c r="E549" s="29"/>
    </row>
    <row r="550" spans="4:5" ht="12.75">
      <c r="D550" s="157"/>
      <c r="E550" s="29"/>
    </row>
    <row r="551" spans="4:5" ht="12.75">
      <c r="D551" s="157"/>
      <c r="E551" s="29"/>
    </row>
    <row r="552" spans="4:5" ht="12.75">
      <c r="D552" s="157"/>
      <c r="E552" s="29"/>
    </row>
    <row r="553" spans="4:5" ht="12.75">
      <c r="D553" s="157"/>
      <c r="E553" s="29"/>
    </row>
    <row r="554" spans="4:5" ht="12.75">
      <c r="D554" s="157"/>
      <c r="E554" s="29"/>
    </row>
    <row r="555" spans="4:5" ht="12.75">
      <c r="D555" s="157"/>
      <c r="E555" s="29"/>
    </row>
    <row r="556" spans="4:5" ht="12.75">
      <c r="D556" s="157"/>
      <c r="E556" s="29"/>
    </row>
    <row r="557" spans="4:5" ht="12.75">
      <c r="D557" s="157"/>
      <c r="E557" s="29"/>
    </row>
    <row r="558" spans="4:5" ht="12.75">
      <c r="D558" s="157"/>
      <c r="E558" s="29"/>
    </row>
    <row r="559" spans="4:5" ht="12.75">
      <c r="D559" s="157"/>
      <c r="E559" s="29"/>
    </row>
    <row r="560" spans="4:5" ht="12.75">
      <c r="D560" s="157"/>
      <c r="E560" s="29"/>
    </row>
    <row r="561" spans="4:5" ht="12.75">
      <c r="D561" s="157"/>
      <c r="E561" s="29"/>
    </row>
    <row r="562" spans="4:5" ht="12.75">
      <c r="D562" s="157"/>
      <c r="E562" s="29"/>
    </row>
    <row r="563" spans="4:5" ht="12.75">
      <c r="D563" s="157"/>
      <c r="E563" s="29"/>
    </row>
    <row r="564" spans="4:5" ht="12.75">
      <c r="D564" s="157"/>
      <c r="E564" s="29"/>
    </row>
    <row r="565" spans="4:5" ht="12.75">
      <c r="D565" s="157"/>
      <c r="E565" s="29"/>
    </row>
    <row r="566" spans="4:5" ht="12.75">
      <c r="D566" s="157"/>
      <c r="E566" s="29"/>
    </row>
    <row r="567" spans="4:5" ht="12.75">
      <c r="D567" s="157"/>
      <c r="E567" s="29"/>
    </row>
    <row r="568" spans="4:5" ht="12.75">
      <c r="D568" s="157"/>
      <c r="E568" s="29"/>
    </row>
    <row r="569" spans="4:5" ht="12.75">
      <c r="D569" s="157"/>
      <c r="E569" s="29"/>
    </row>
    <row r="570" spans="4:5" ht="12.75">
      <c r="D570" s="157"/>
      <c r="E570" s="29"/>
    </row>
    <row r="571" spans="4:5" ht="12.75">
      <c r="D571" s="157"/>
      <c r="E571" s="29"/>
    </row>
    <row r="572" spans="4:5" ht="12.75">
      <c r="D572" s="157"/>
      <c r="E572" s="29"/>
    </row>
    <row r="573" spans="4:5" ht="12.75">
      <c r="D573" s="157"/>
      <c r="E573" s="29"/>
    </row>
    <row r="574" spans="4:5" ht="12.75">
      <c r="D574" s="157"/>
      <c r="E574" s="29"/>
    </row>
    <row r="575" spans="4:5" ht="12.75">
      <c r="D575" s="157"/>
      <c r="E575" s="29"/>
    </row>
    <row r="576" spans="4:5" ht="12.75">
      <c r="D576" s="157"/>
      <c r="E576" s="29"/>
    </row>
    <row r="577" spans="4:5" ht="12.75">
      <c r="D577" s="157"/>
      <c r="E577" s="29"/>
    </row>
    <row r="578" spans="4:5" ht="12.75">
      <c r="D578" s="157"/>
      <c r="E578" s="29"/>
    </row>
    <row r="579" spans="4:5" ht="12.75">
      <c r="D579" s="157"/>
      <c r="E579" s="29"/>
    </row>
    <row r="580" spans="4:5" ht="12.75">
      <c r="D580" s="157"/>
      <c r="E580" s="29"/>
    </row>
    <row r="581" spans="4:5" ht="12.75">
      <c r="D581" s="157"/>
      <c r="E581" s="29"/>
    </row>
    <row r="582" spans="4:5" ht="12.75">
      <c r="D582" s="157"/>
      <c r="E582" s="29"/>
    </row>
    <row r="583" spans="4:5" ht="12.75">
      <c r="D583" s="157"/>
      <c r="E583" s="29"/>
    </row>
    <row r="584" spans="4:5" ht="12.75">
      <c r="D584" s="157"/>
      <c r="E584" s="29"/>
    </row>
    <row r="585" spans="4:5" ht="12.75">
      <c r="D585" s="157"/>
      <c r="E585" s="29"/>
    </row>
    <row r="586" spans="4:5" ht="12.75">
      <c r="D586" s="157"/>
      <c r="E586" s="29"/>
    </row>
    <row r="587" spans="4:5" ht="12.75">
      <c r="D587" s="157"/>
      <c r="E587" s="29"/>
    </row>
    <row r="588" spans="4:5" ht="12.75">
      <c r="D588" s="157"/>
      <c r="E588" s="29"/>
    </row>
    <row r="589" spans="4:5" ht="12.75">
      <c r="D589" s="157"/>
      <c r="E589" s="29"/>
    </row>
    <row r="590" spans="4:5" ht="12.75">
      <c r="D590" s="157"/>
      <c r="E590" s="29"/>
    </row>
    <row r="591" spans="4:5" ht="12.75">
      <c r="D591" s="157"/>
      <c r="E591" s="29"/>
    </row>
    <row r="592" spans="4:5" ht="12.75">
      <c r="D592" s="157"/>
      <c r="E592" s="29"/>
    </row>
    <row r="593" spans="4:5" ht="12.75">
      <c r="D593" s="157"/>
      <c r="E593" s="29"/>
    </row>
    <row r="594" spans="4:5" ht="12.75">
      <c r="D594" s="157"/>
      <c r="E594" s="29"/>
    </row>
    <row r="595" spans="4:5" ht="12.75">
      <c r="D595" s="157"/>
      <c r="E595" s="29"/>
    </row>
    <row r="596" spans="4:5" ht="12.75">
      <c r="D596" s="157"/>
      <c r="E596" s="29"/>
    </row>
    <row r="597" spans="4:5" ht="12.75">
      <c r="D597" s="157"/>
      <c r="E597" s="29"/>
    </row>
    <row r="598" spans="4:5" ht="12.75">
      <c r="D598" s="157"/>
      <c r="E598" s="29"/>
    </row>
    <row r="599" spans="4:5" ht="12.75">
      <c r="D599" s="157"/>
      <c r="E599" s="29"/>
    </row>
    <row r="600" spans="4:5" ht="12.75">
      <c r="D600" s="157"/>
      <c r="E600" s="29"/>
    </row>
    <row r="601" spans="4:5" ht="12.75">
      <c r="D601" s="157"/>
      <c r="E601" s="29"/>
    </row>
    <row r="602" spans="4:5" ht="12.75">
      <c r="D602" s="157"/>
      <c r="E602" s="29"/>
    </row>
    <row r="603" spans="4:5" ht="12.75">
      <c r="D603" s="157"/>
      <c r="E603" s="29"/>
    </row>
    <row r="604" spans="4:5" ht="12.75">
      <c r="D604" s="157"/>
      <c r="E604" s="29"/>
    </row>
    <row r="605" spans="4:5" ht="12.75">
      <c r="D605" s="157"/>
      <c r="E605" s="29"/>
    </row>
    <row r="606" spans="4:5" ht="12.75">
      <c r="D606" s="157"/>
      <c r="E606" s="29"/>
    </row>
    <row r="607" spans="4:5" ht="12.75">
      <c r="D607" s="157"/>
      <c r="E607" s="29"/>
    </row>
    <row r="608" spans="4:5" ht="12.75">
      <c r="D608" s="157"/>
      <c r="E608" s="29"/>
    </row>
    <row r="609" spans="4:5" ht="12.75">
      <c r="D609" s="157"/>
      <c r="E609" s="29"/>
    </row>
    <row r="610" spans="4:5" ht="12.75">
      <c r="D610" s="157"/>
      <c r="E610" s="29"/>
    </row>
    <row r="611" spans="4:5" ht="12.75">
      <c r="D611" s="157"/>
      <c r="E611" s="29"/>
    </row>
    <row r="612" spans="4:5" ht="12.75">
      <c r="D612" s="157"/>
      <c r="E612" s="29"/>
    </row>
    <row r="613" spans="4:5" ht="12.75">
      <c r="D613" s="157"/>
      <c r="E613" s="29"/>
    </row>
    <row r="614" spans="4:5" ht="12.75">
      <c r="D614" s="157"/>
      <c r="E614" s="29"/>
    </row>
    <row r="615" spans="4:5" ht="12.75">
      <c r="D615" s="157"/>
      <c r="E615" s="29"/>
    </row>
    <row r="616" spans="4:5" ht="12.75">
      <c r="D616" s="157"/>
      <c r="E616" s="29"/>
    </row>
    <row r="617" spans="4:5" ht="12.75">
      <c r="D617" s="157"/>
      <c r="E617" s="29"/>
    </row>
    <row r="618" spans="4:5" ht="12.75">
      <c r="D618" s="157"/>
      <c r="E618" s="29"/>
    </row>
    <row r="619" spans="4:5" ht="12.75">
      <c r="D619" s="157"/>
      <c r="E619" s="29"/>
    </row>
    <row r="620" spans="4:5" ht="12.75">
      <c r="D620" s="157"/>
      <c r="E620" s="29"/>
    </row>
    <row r="621" spans="4:5" ht="12.75">
      <c r="D621" s="157"/>
      <c r="E621" s="29"/>
    </row>
    <row r="622" spans="4:5" ht="12.75">
      <c r="D622" s="157"/>
      <c r="E622" s="29"/>
    </row>
    <row r="623" spans="4:5" ht="12.75">
      <c r="D623" s="157"/>
      <c r="E623" s="29"/>
    </row>
    <row r="624" spans="4:5" ht="12.75">
      <c r="D624" s="157"/>
      <c r="E624" s="29"/>
    </row>
    <row r="625" spans="4:5" ht="12.75">
      <c r="D625" s="157"/>
      <c r="E625" s="29"/>
    </row>
    <row r="626" spans="4:5" ht="12.75">
      <c r="D626" s="157"/>
      <c r="E626" s="29"/>
    </row>
    <row r="627" spans="4:5" ht="12.75">
      <c r="D627" s="157"/>
      <c r="E627" s="29"/>
    </row>
    <row r="628" spans="4:5" ht="12.75">
      <c r="D628" s="157"/>
      <c r="E628" s="29"/>
    </row>
    <row r="629" spans="4:5" ht="12.75">
      <c r="D629" s="157"/>
      <c r="E629" s="29"/>
    </row>
    <row r="630" spans="4:5" ht="12.75">
      <c r="D630" s="157"/>
      <c r="E630" s="29"/>
    </row>
    <row r="631" spans="4:5" ht="12.75">
      <c r="D631" s="157"/>
      <c r="E631" s="29"/>
    </row>
    <row r="632" spans="4:5" ht="12.75">
      <c r="D632" s="157"/>
      <c r="E632" s="29"/>
    </row>
    <row r="633" spans="4:5" ht="12.75">
      <c r="D633" s="157"/>
      <c r="E633" s="29"/>
    </row>
    <row r="634" spans="4:5" ht="12.75">
      <c r="D634" s="157"/>
      <c r="E634" s="29"/>
    </row>
    <row r="635" spans="4:5" ht="12.75">
      <c r="D635" s="157"/>
      <c r="E635" s="29"/>
    </row>
    <row r="636" spans="4:5" ht="12.75">
      <c r="D636" s="157"/>
      <c r="E636" s="29"/>
    </row>
    <row r="637" spans="4:5" ht="12.75">
      <c r="D637" s="157"/>
      <c r="E637" s="29"/>
    </row>
    <row r="638" spans="4:5" ht="12.75">
      <c r="D638" s="157"/>
      <c r="E638" s="29"/>
    </row>
    <row r="639" spans="4:5" ht="12.75">
      <c r="D639" s="157"/>
      <c r="E639" s="29"/>
    </row>
    <row r="640" spans="4:5" ht="12.75">
      <c r="D640" s="157"/>
      <c r="E640" s="29"/>
    </row>
    <row r="641" spans="4:5" ht="12.75">
      <c r="D641" s="157"/>
      <c r="E641" s="29"/>
    </row>
    <row r="642" spans="4:5" ht="12.75">
      <c r="D642" s="157"/>
      <c r="E642" s="29"/>
    </row>
    <row r="643" spans="4:5" ht="12.75">
      <c r="D643" s="157"/>
      <c r="E643" s="29"/>
    </row>
    <row r="644" spans="4:5" ht="12.75">
      <c r="D644" s="157"/>
      <c r="E644" s="29"/>
    </row>
    <row r="645" spans="4:5" ht="12.75">
      <c r="D645" s="157"/>
      <c r="E645" s="29"/>
    </row>
    <row r="646" spans="4:5" ht="12.75">
      <c r="D646" s="157"/>
      <c r="E646" s="29"/>
    </row>
    <row r="647" spans="4:5" ht="12.75">
      <c r="D647" s="157"/>
      <c r="E647" s="29"/>
    </row>
    <row r="648" spans="4:5" ht="12.75">
      <c r="D648" s="157"/>
      <c r="E648" s="29"/>
    </row>
    <row r="649" spans="4:5" ht="12.75">
      <c r="D649" s="157"/>
      <c r="E649" s="29"/>
    </row>
    <row r="650" spans="4:5" ht="12.75">
      <c r="D650" s="157"/>
      <c r="E650" s="29"/>
    </row>
    <row r="651" spans="4:5" ht="12.75">
      <c r="D651" s="157"/>
      <c r="E651" s="29"/>
    </row>
    <row r="652" spans="4:5" ht="12.75">
      <c r="D652" s="157"/>
      <c r="E652" s="29"/>
    </row>
    <row r="653" spans="4:5" ht="12.75">
      <c r="D653" s="157"/>
      <c r="E653" s="29"/>
    </row>
    <row r="654" spans="4:5" ht="12.75">
      <c r="D654" s="157"/>
      <c r="E654" s="29"/>
    </row>
    <row r="655" spans="4:5" ht="12.75">
      <c r="D655" s="157"/>
      <c r="E655" s="29"/>
    </row>
    <row r="656" spans="4:5" ht="12.75">
      <c r="D656" s="157"/>
      <c r="E656" s="29"/>
    </row>
    <row r="657" spans="4:5" ht="12.75">
      <c r="D657" s="157"/>
      <c r="E657" s="29"/>
    </row>
    <row r="658" spans="4:5" ht="12.75">
      <c r="D658" s="157"/>
      <c r="E658" s="29"/>
    </row>
    <row r="659" spans="4:5" ht="12.75">
      <c r="D659" s="157"/>
      <c r="E659" s="29"/>
    </row>
    <row r="660" spans="4:5" ht="12.75">
      <c r="D660" s="157"/>
      <c r="E660" s="29"/>
    </row>
    <row r="661" spans="4:5" ht="12.75">
      <c r="D661" s="157"/>
      <c r="E661" s="29"/>
    </row>
    <row r="662" spans="4:5" ht="12.75">
      <c r="D662" s="157"/>
      <c r="E662" s="29"/>
    </row>
    <row r="663" spans="4:5" ht="12.75">
      <c r="D663" s="157"/>
      <c r="E663" s="29"/>
    </row>
    <row r="664" spans="4:5" ht="12.75">
      <c r="D664" s="157"/>
      <c r="E664" s="29"/>
    </row>
    <row r="665" spans="4:5" ht="12.75">
      <c r="D665" s="157"/>
      <c r="E665" s="29"/>
    </row>
    <row r="666" spans="4:5" ht="12.75">
      <c r="D666" s="157"/>
      <c r="E666" s="29"/>
    </row>
    <row r="667" spans="4:5" ht="12.75">
      <c r="D667" s="157"/>
      <c r="E667" s="29"/>
    </row>
    <row r="668" spans="4:5" ht="12.75">
      <c r="D668" s="157"/>
      <c r="E668" s="29"/>
    </row>
    <row r="669" spans="4:5" ht="12.75">
      <c r="D669" s="157"/>
      <c r="E669" s="29"/>
    </row>
    <row r="670" spans="4:5" ht="12.75">
      <c r="D670" s="157"/>
      <c r="E670" s="29"/>
    </row>
    <row r="671" spans="4:5" ht="12.75">
      <c r="D671" s="157"/>
      <c r="E671" s="29"/>
    </row>
    <row r="672" spans="4:5" ht="12.75">
      <c r="D672" s="157"/>
      <c r="E672" s="29"/>
    </row>
    <row r="673" spans="4:5" ht="12.75">
      <c r="D673" s="157"/>
      <c r="E673" s="29"/>
    </row>
    <row r="674" spans="4:5" ht="12.75">
      <c r="D674" s="157"/>
      <c r="E674" s="29"/>
    </row>
    <row r="675" spans="4:5" ht="12.75">
      <c r="D675" s="157"/>
      <c r="E675" s="29"/>
    </row>
    <row r="676" spans="4:5" ht="12.75">
      <c r="D676" s="157"/>
      <c r="E676" s="29"/>
    </row>
    <row r="677" spans="4:5" ht="12.75">
      <c r="D677" s="157"/>
      <c r="E677" s="29"/>
    </row>
    <row r="678" spans="4:5" ht="12.75">
      <c r="D678" s="157"/>
      <c r="E678" s="29"/>
    </row>
    <row r="679" spans="4:5" ht="12.75">
      <c r="D679" s="157"/>
      <c r="E679" s="29"/>
    </row>
    <row r="680" spans="4:5" ht="12.75">
      <c r="D680" s="157"/>
      <c r="E680" s="29"/>
    </row>
    <row r="681" spans="4:5" ht="12.75">
      <c r="D681" s="157"/>
      <c r="E681" s="29"/>
    </row>
    <row r="682" spans="4:5" ht="12.75">
      <c r="D682" s="157"/>
      <c r="E682" s="29"/>
    </row>
    <row r="683" spans="4:5" ht="12.75">
      <c r="D683" s="157"/>
      <c r="E683" s="29"/>
    </row>
    <row r="684" spans="4:5" ht="12.75">
      <c r="D684" s="157"/>
      <c r="E684" s="29"/>
    </row>
    <row r="685" spans="4:5" ht="12.75">
      <c r="D685" s="157"/>
      <c r="E685" s="29"/>
    </row>
    <row r="686" spans="4:5" ht="12.75">
      <c r="D686" s="157"/>
      <c r="E686" s="29"/>
    </row>
    <row r="687" spans="4:5" ht="12.75">
      <c r="D687" s="157"/>
      <c r="E687" s="29"/>
    </row>
    <row r="688" spans="4:5" ht="12.75">
      <c r="D688" s="157"/>
      <c r="E688" s="29"/>
    </row>
    <row r="689" spans="4:5" ht="12.75">
      <c r="D689" s="157"/>
      <c r="E689" s="29"/>
    </row>
    <row r="690" spans="4:5" ht="12.75">
      <c r="D690" s="157"/>
      <c r="E690" s="29"/>
    </row>
    <row r="691" spans="4:5" ht="12.75">
      <c r="D691" s="157"/>
      <c r="E691" s="29"/>
    </row>
    <row r="692" spans="4:5" ht="12.75">
      <c r="D692" s="157"/>
      <c r="E692" s="29"/>
    </row>
    <row r="693" spans="4:5" ht="12.75">
      <c r="D693" s="157"/>
      <c r="E693" s="29"/>
    </row>
    <row r="694" spans="4:5" ht="12.75">
      <c r="D694" s="157"/>
      <c r="E694" s="29"/>
    </row>
    <row r="695" spans="4:5" ht="12.75">
      <c r="D695" s="157"/>
      <c r="E695" s="29"/>
    </row>
    <row r="696" spans="4:5" ht="12.75">
      <c r="D696" s="157"/>
      <c r="E696" s="29"/>
    </row>
    <row r="697" spans="4:5" ht="12.75">
      <c r="D697" s="157"/>
      <c r="E697" s="29"/>
    </row>
    <row r="698" spans="4:5" ht="12.75">
      <c r="D698" s="157"/>
      <c r="E698" s="29"/>
    </row>
    <row r="699" spans="4:5" ht="12.75">
      <c r="D699" s="157"/>
      <c r="E699" s="29"/>
    </row>
    <row r="700" spans="4:5" ht="12.75">
      <c r="D700" s="157"/>
      <c r="E700" s="29"/>
    </row>
    <row r="701" spans="4:5" ht="12.75">
      <c r="D701" s="157"/>
      <c r="E701" s="29"/>
    </row>
    <row r="702" spans="4:5" ht="12.75">
      <c r="D702" s="157"/>
      <c r="E702" s="29"/>
    </row>
    <row r="703" spans="4:5" ht="12.75">
      <c r="D703" s="157"/>
      <c r="E703" s="29"/>
    </row>
    <row r="704" spans="4:5" ht="12.75">
      <c r="D704" s="157"/>
      <c r="E704" s="29"/>
    </row>
    <row r="705" spans="4:5" ht="12.75">
      <c r="D705" s="157"/>
      <c r="E705" s="29"/>
    </row>
    <row r="706" spans="4:5" ht="12.75">
      <c r="D706" s="157"/>
      <c r="E706" s="29"/>
    </row>
    <row r="707" spans="4:5" ht="12.75">
      <c r="D707" s="157"/>
      <c r="E707" s="29"/>
    </row>
    <row r="708" spans="4:5" ht="12.75">
      <c r="D708" s="157"/>
      <c r="E708" s="29"/>
    </row>
    <row r="709" spans="4:5" ht="12.75">
      <c r="D709" s="157"/>
      <c r="E709" s="29"/>
    </row>
    <row r="710" spans="4:5" ht="12.75">
      <c r="D710" s="157"/>
      <c r="E710" s="29"/>
    </row>
    <row r="711" spans="4:5" ht="12.75">
      <c r="D711" s="157"/>
      <c r="E711" s="29"/>
    </row>
    <row r="712" spans="4:5" ht="12.75">
      <c r="D712" s="157"/>
      <c r="E712" s="29"/>
    </row>
    <row r="713" spans="4:5" ht="12.75">
      <c r="D713" s="157"/>
      <c r="E713" s="29"/>
    </row>
    <row r="714" spans="4:5" ht="12.75">
      <c r="D714" s="157"/>
      <c r="E714" s="29"/>
    </row>
    <row r="715" spans="4:5" ht="12.75">
      <c r="D715" s="157"/>
      <c r="E715" s="29"/>
    </row>
    <row r="716" spans="4:5" ht="12.75">
      <c r="D716" s="157"/>
      <c r="E716" s="29"/>
    </row>
    <row r="717" spans="4:5" ht="12.75">
      <c r="D717" s="157"/>
      <c r="E717" s="29"/>
    </row>
    <row r="718" spans="4:5" ht="12.75">
      <c r="D718" s="157"/>
      <c r="E718" s="29"/>
    </row>
    <row r="719" spans="4:5" ht="12.75">
      <c r="D719" s="157"/>
      <c r="E719" s="29"/>
    </row>
    <row r="720" spans="4:5" ht="12.75">
      <c r="D720" s="157"/>
      <c r="E720" s="29"/>
    </row>
    <row r="721" spans="4:5" ht="12.75">
      <c r="D721" s="157"/>
      <c r="E721" s="29"/>
    </row>
    <row r="722" spans="4:5" ht="12.75">
      <c r="D722" s="157"/>
      <c r="E722" s="29"/>
    </row>
    <row r="723" spans="4:5" ht="12.75">
      <c r="D723" s="157"/>
      <c r="E723" s="29"/>
    </row>
    <row r="724" spans="4:5" ht="12.75">
      <c r="D724" s="157"/>
      <c r="E724" s="29"/>
    </row>
    <row r="725" spans="4:5" ht="12.75">
      <c r="D725" s="157"/>
      <c r="E725" s="29"/>
    </row>
    <row r="726" spans="4:5" ht="12.75">
      <c r="D726" s="157"/>
      <c r="E726" s="29"/>
    </row>
    <row r="727" spans="4:5" ht="12.75">
      <c r="D727" s="157"/>
      <c r="E727" s="29"/>
    </row>
    <row r="728" spans="4:5" ht="12.75">
      <c r="D728" s="157"/>
      <c r="E728" s="29"/>
    </row>
    <row r="729" spans="4:5" ht="12.75">
      <c r="D729" s="157"/>
      <c r="E729" s="29"/>
    </row>
    <row r="730" spans="4:5" ht="12.75">
      <c r="D730" s="157"/>
      <c r="E730" s="29"/>
    </row>
    <row r="731" spans="4:5" ht="12.75">
      <c r="D731" s="157"/>
      <c r="E731" s="29"/>
    </row>
    <row r="732" spans="4:5" ht="12.75">
      <c r="D732" s="157"/>
      <c r="E732" s="29"/>
    </row>
    <row r="733" spans="4:5" ht="12.75">
      <c r="D733" s="157"/>
      <c r="E733" s="29"/>
    </row>
    <row r="734" spans="4:5" ht="12.75">
      <c r="D734" s="157"/>
      <c r="E734" s="29"/>
    </row>
    <row r="735" spans="4:5" ht="12.75">
      <c r="D735" s="157"/>
      <c r="E735" s="29"/>
    </row>
    <row r="736" spans="4:5" ht="12.75">
      <c r="D736" s="157"/>
      <c r="E736" s="29"/>
    </row>
    <row r="737" spans="4:5" ht="12.75">
      <c r="D737" s="157"/>
      <c r="E737" s="29"/>
    </row>
    <row r="738" spans="4:5" ht="12.75">
      <c r="D738" s="157"/>
      <c r="E738" s="29"/>
    </row>
    <row r="739" spans="4:5" ht="12.75">
      <c r="D739" s="157"/>
      <c r="E739" s="29"/>
    </row>
    <row r="740" spans="4:5" ht="12.75">
      <c r="D740" s="157"/>
      <c r="E740" s="29"/>
    </row>
    <row r="741" spans="4:5" ht="12.75">
      <c r="D741" s="157"/>
      <c r="E741" s="29"/>
    </row>
    <row r="742" spans="4:5" ht="12.75">
      <c r="D742" s="157"/>
      <c r="E742" s="29"/>
    </row>
    <row r="743" spans="4:5" ht="12.75">
      <c r="D743" s="157"/>
      <c r="E743" s="29"/>
    </row>
    <row r="744" spans="4:5" ht="12.75">
      <c r="D744" s="157"/>
      <c r="E744" s="29"/>
    </row>
    <row r="745" spans="4:5" ht="12.75">
      <c r="D745" s="157"/>
      <c r="E745" s="29"/>
    </row>
    <row r="746" spans="4:5" ht="12.75">
      <c r="D746" s="157"/>
      <c r="E746" s="29"/>
    </row>
    <row r="747" spans="4:5" ht="12.75">
      <c r="D747" s="157"/>
      <c r="E747" s="29"/>
    </row>
    <row r="748" spans="4:5" ht="12.75">
      <c r="D748" s="157"/>
      <c r="E748" s="29"/>
    </row>
    <row r="749" spans="4:5" ht="12.75">
      <c r="D749" s="157"/>
      <c r="E749" s="29"/>
    </row>
    <row r="750" spans="4:5" ht="12.75">
      <c r="D750" s="157"/>
      <c r="E750" s="29"/>
    </row>
    <row r="751" spans="4:5" ht="12.75">
      <c r="D751" s="157"/>
      <c r="E751" s="29"/>
    </row>
    <row r="752" spans="4:5" ht="12.75">
      <c r="D752" s="157"/>
      <c r="E752" s="29"/>
    </row>
    <row r="753" spans="4:5" ht="12.75">
      <c r="D753" s="157"/>
      <c r="E753" s="29"/>
    </row>
    <row r="754" spans="4:5" ht="12.75">
      <c r="D754" s="157"/>
      <c r="E754" s="29"/>
    </row>
    <row r="755" spans="4:5" ht="12.75">
      <c r="D755" s="157"/>
      <c r="E755" s="29"/>
    </row>
    <row r="756" spans="4:5" ht="12.75">
      <c r="D756" s="157"/>
      <c r="E756" s="29"/>
    </row>
    <row r="757" spans="4:5" ht="12.75">
      <c r="D757" s="157"/>
      <c r="E757" s="29"/>
    </row>
    <row r="758" spans="4:5" ht="12.75">
      <c r="D758" s="157"/>
      <c r="E758" s="29"/>
    </row>
    <row r="759" spans="4:5" ht="12.75">
      <c r="D759" s="157"/>
      <c r="E759" s="29"/>
    </row>
    <row r="760" spans="4:5" ht="12.75">
      <c r="D760" s="157"/>
      <c r="E760" s="29"/>
    </row>
    <row r="761" spans="4:5" ht="12.75">
      <c r="D761" s="157"/>
      <c r="E761" s="29"/>
    </row>
    <row r="762" spans="4:5" ht="12.75">
      <c r="D762" s="157"/>
      <c r="E762" s="29"/>
    </row>
    <row r="763" spans="4:5" ht="12.75">
      <c r="D763" s="157"/>
      <c r="E763" s="29"/>
    </row>
    <row r="764" spans="4:5" ht="12.75">
      <c r="D764" s="157"/>
      <c r="E764" s="29"/>
    </row>
    <row r="765" spans="4:5" ht="12.75">
      <c r="D765" s="157"/>
      <c r="E765" s="29"/>
    </row>
    <row r="766" spans="4:5" ht="12.75">
      <c r="D766" s="157"/>
      <c r="E766" s="29"/>
    </row>
    <row r="767" spans="4:5" ht="12.75">
      <c r="D767" s="157"/>
      <c r="E767" s="29"/>
    </row>
    <row r="768" spans="4:5" ht="12.75">
      <c r="D768" s="157"/>
      <c r="E768" s="29"/>
    </row>
    <row r="769" spans="4:5" ht="12.75">
      <c r="D769" s="157"/>
      <c r="E769" s="29"/>
    </row>
    <row r="770" spans="4:5" ht="12.75">
      <c r="D770" s="157"/>
      <c r="E770" s="29"/>
    </row>
    <row r="771" spans="4:5" ht="12.75">
      <c r="D771" s="157"/>
      <c r="E771" s="29"/>
    </row>
    <row r="772" spans="4:5" ht="12.75">
      <c r="D772" s="157"/>
      <c r="E772" s="29"/>
    </row>
    <row r="773" spans="4:5" ht="12.75">
      <c r="D773" s="157"/>
      <c r="E773" s="29"/>
    </row>
    <row r="774" spans="4:5" ht="12.75">
      <c r="D774" s="157"/>
      <c r="E774" s="29"/>
    </row>
    <row r="775" spans="4:5" ht="12.75">
      <c r="D775" s="157"/>
      <c r="E775" s="29"/>
    </row>
    <row r="776" spans="4:5" ht="12.75">
      <c r="D776" s="157"/>
      <c r="E776" s="29"/>
    </row>
    <row r="777" spans="4:5" ht="12.75">
      <c r="D777" s="157"/>
      <c r="E777" s="29"/>
    </row>
    <row r="778" spans="4:5" ht="12.75">
      <c r="D778" s="157"/>
      <c r="E778" s="29"/>
    </row>
    <row r="779" spans="4:5" ht="12.75">
      <c r="D779" s="157"/>
      <c r="E779" s="29"/>
    </row>
    <row r="780" spans="4:5" ht="12.75">
      <c r="D780" s="157"/>
      <c r="E780" s="29"/>
    </row>
    <row r="781" spans="4:5" ht="12.75">
      <c r="D781" s="157"/>
      <c r="E781" s="29"/>
    </row>
    <row r="782" spans="4:5" ht="12.75">
      <c r="D782" s="157"/>
      <c r="E782" s="29"/>
    </row>
    <row r="783" spans="4:5" ht="12.75">
      <c r="D783" s="157"/>
      <c r="E783" s="29"/>
    </row>
    <row r="784" spans="4:5" ht="12.75">
      <c r="D784" s="157"/>
      <c r="E784" s="29"/>
    </row>
    <row r="785" spans="4:5" ht="12.75">
      <c r="D785" s="157"/>
      <c r="E785" s="29"/>
    </row>
    <row r="786" spans="4:5" ht="12.75">
      <c r="D786" s="157"/>
      <c r="E786" s="29"/>
    </row>
    <row r="787" spans="4:5" ht="12.75">
      <c r="D787" s="157"/>
      <c r="E787" s="29"/>
    </row>
    <row r="788" spans="4:5" ht="12.75">
      <c r="D788" s="157"/>
      <c r="E788" s="29"/>
    </row>
    <row r="789" spans="4:5" ht="12.75">
      <c r="D789" s="157"/>
      <c r="E789" s="29"/>
    </row>
    <row r="790" spans="4:5" ht="12.75">
      <c r="D790" s="157"/>
      <c r="E790" s="29"/>
    </row>
    <row r="791" spans="4:5" ht="12.75">
      <c r="D791" s="157"/>
      <c r="E791" s="29"/>
    </row>
    <row r="792" spans="4:5" ht="12.75">
      <c r="D792" s="157"/>
      <c r="E792" s="29"/>
    </row>
    <row r="793" spans="4:5" ht="12.75">
      <c r="D793" s="157"/>
      <c r="E793" s="29"/>
    </row>
    <row r="794" spans="4:5" ht="12.75">
      <c r="D794" s="157"/>
      <c r="E794" s="29"/>
    </row>
    <row r="795" spans="4:5" ht="12.75">
      <c r="D795" s="157"/>
      <c r="E795" s="29"/>
    </row>
    <row r="796" spans="4:5" ht="12.75">
      <c r="D796" s="157"/>
      <c r="E796" s="29"/>
    </row>
    <row r="797" spans="4:5" ht="12.75">
      <c r="D797" s="157"/>
      <c r="E797" s="29"/>
    </row>
    <row r="798" spans="4:5" ht="12.75">
      <c r="D798" s="157"/>
      <c r="E798" s="29"/>
    </row>
    <row r="799" spans="4:5" ht="12.75">
      <c r="D799" s="157"/>
      <c r="E799" s="29"/>
    </row>
    <row r="800" spans="4:5" ht="12.75">
      <c r="D800" s="157"/>
      <c r="E800" s="29"/>
    </row>
    <row r="801" spans="4:5" ht="12.75">
      <c r="D801" s="157"/>
      <c r="E801" s="29"/>
    </row>
    <row r="802" spans="4:5" ht="12.75">
      <c r="D802" s="157"/>
      <c r="E802" s="29"/>
    </row>
    <row r="803" spans="4:5" ht="12.75">
      <c r="D803" s="157"/>
      <c r="E803" s="29"/>
    </row>
    <row r="804" spans="4:5" ht="12.75">
      <c r="D804" s="157"/>
      <c r="E804" s="29"/>
    </row>
    <row r="805" spans="4:5" ht="12.75">
      <c r="D805" s="157"/>
      <c r="E805" s="29"/>
    </row>
    <row r="806" spans="4:5" ht="12.75">
      <c r="D806" s="157"/>
      <c r="E806" s="29"/>
    </row>
    <row r="807" spans="4:5" ht="12.75">
      <c r="D807" s="157"/>
      <c r="E807" s="29"/>
    </row>
    <row r="808" spans="4:5" ht="12.75">
      <c r="D808" s="157"/>
      <c r="E808" s="29"/>
    </row>
    <row r="809" spans="4:5" ht="12.75">
      <c r="D809" s="157"/>
      <c r="E809" s="29"/>
    </row>
    <row r="810" spans="4:5" ht="12.75">
      <c r="D810" s="157"/>
      <c r="E810" s="29"/>
    </row>
    <row r="811" spans="4:5" ht="12.75">
      <c r="D811" s="157"/>
      <c r="E811" s="29"/>
    </row>
    <row r="812" spans="4:5" ht="12.75">
      <c r="D812" s="157"/>
      <c r="E812" s="29"/>
    </row>
    <row r="813" spans="4:5" ht="12.75">
      <c r="D813" s="157"/>
      <c r="E813" s="29"/>
    </row>
    <row r="814" spans="4:5" ht="12.75">
      <c r="D814" s="157"/>
      <c r="E814" s="29"/>
    </row>
    <row r="815" spans="4:5" ht="12.75">
      <c r="D815" s="157"/>
      <c r="E815" s="29"/>
    </row>
    <row r="816" spans="4:5" ht="12.75">
      <c r="D816" s="157"/>
      <c r="E816" s="29"/>
    </row>
    <row r="817" spans="4:5" ht="12.75">
      <c r="D817" s="157"/>
      <c r="E817" s="29"/>
    </row>
    <row r="818" spans="4:5" ht="12.75">
      <c r="D818" s="157"/>
      <c r="E818" s="29"/>
    </row>
    <row r="819" spans="4:5" ht="12.75">
      <c r="D819" s="157"/>
      <c r="E819" s="29"/>
    </row>
    <row r="820" spans="4:5" ht="12.75">
      <c r="D820" s="157"/>
      <c r="E820" s="29"/>
    </row>
    <row r="821" spans="4:5" ht="12.75">
      <c r="D821" s="157"/>
      <c r="E821" s="29"/>
    </row>
    <row r="822" spans="4:5" ht="12.75">
      <c r="D822" s="157"/>
      <c r="E822" s="29"/>
    </row>
    <row r="823" spans="4:5" ht="12.75">
      <c r="D823" s="157"/>
      <c r="E823" s="29"/>
    </row>
    <row r="824" spans="4:5" ht="12.75">
      <c r="D824" s="157"/>
      <c r="E824" s="29"/>
    </row>
    <row r="825" spans="4:5" ht="12.75">
      <c r="D825" s="157"/>
      <c r="E825" s="29"/>
    </row>
    <row r="826" spans="4:5" ht="12.75">
      <c r="D826" s="157"/>
      <c r="E826" s="29"/>
    </row>
    <row r="827" spans="4:5" ht="12.75">
      <c r="D827" s="157"/>
      <c r="E827" s="29"/>
    </row>
    <row r="828" spans="4:5" ht="12.75">
      <c r="D828" s="157"/>
      <c r="E828" s="29"/>
    </row>
    <row r="829" spans="4:5" ht="12.75">
      <c r="D829" s="157"/>
      <c r="E829" s="29"/>
    </row>
    <row r="830" spans="4:5" ht="12.75">
      <c r="D830" s="157"/>
      <c r="E830" s="29"/>
    </row>
    <row r="831" spans="4:5" ht="12.75">
      <c r="D831" s="157"/>
      <c r="E831" s="29"/>
    </row>
    <row r="832" spans="4:5" ht="12.75">
      <c r="D832" s="157"/>
      <c r="E832" s="29"/>
    </row>
    <row r="833" spans="4:5" ht="12.75">
      <c r="D833" s="157"/>
      <c r="E833" s="29"/>
    </row>
    <row r="834" spans="4:5" ht="12.75">
      <c r="D834" s="157"/>
      <c r="E834" s="29"/>
    </row>
    <row r="835" spans="4:5" ht="12.75">
      <c r="D835" s="157"/>
      <c r="E835" s="29"/>
    </row>
    <row r="836" spans="4:5" ht="12.75">
      <c r="D836" s="157"/>
      <c r="E836" s="29"/>
    </row>
    <row r="837" spans="4:5" ht="12.75">
      <c r="D837" s="157"/>
      <c r="E837" s="29"/>
    </row>
    <row r="838" spans="4:5" ht="12.75">
      <c r="D838" s="157"/>
      <c r="E838" s="29"/>
    </row>
    <row r="839" spans="4:5" ht="12.75">
      <c r="D839" s="157"/>
      <c r="E839" s="29"/>
    </row>
    <row r="840" spans="4:5" ht="12.75">
      <c r="D840" s="157"/>
      <c r="E840" s="29"/>
    </row>
    <row r="841" spans="4:5" ht="12.75">
      <c r="D841" s="157"/>
      <c r="E841" s="29"/>
    </row>
    <row r="842" spans="4:5" ht="12.75">
      <c r="D842" s="157"/>
      <c r="E842" s="29"/>
    </row>
    <row r="843" spans="4:5" ht="12.75">
      <c r="D843" s="157"/>
      <c r="E843" s="29"/>
    </row>
    <row r="844" spans="4:5" ht="12.75">
      <c r="D844" s="157"/>
      <c r="E844" s="29"/>
    </row>
    <row r="845" spans="4:5" ht="12.75">
      <c r="D845" s="157"/>
      <c r="E845" s="29"/>
    </row>
    <row r="846" spans="4:5" ht="12.75">
      <c r="D846" s="157"/>
      <c r="E846" s="29"/>
    </row>
    <row r="847" spans="4:5" ht="12.75">
      <c r="D847" s="157"/>
      <c r="E847" s="29"/>
    </row>
    <row r="848" spans="4:5" ht="12.75">
      <c r="D848" s="157"/>
      <c r="E848" s="29"/>
    </row>
    <row r="849" spans="4:5" ht="12.75">
      <c r="D849" s="157"/>
      <c r="E849" s="29"/>
    </row>
    <row r="850" spans="4:5" ht="12.75">
      <c r="D850" s="157"/>
      <c r="E850" s="29"/>
    </row>
    <row r="851" spans="4:5" ht="12.75">
      <c r="D851" s="157"/>
      <c r="E851" s="29"/>
    </row>
    <row r="852" spans="4:5" ht="12.75">
      <c r="D852" s="157"/>
      <c r="E852" s="29"/>
    </row>
    <row r="853" spans="4:5" ht="12.75">
      <c r="D853" s="157"/>
      <c r="E853" s="29"/>
    </row>
    <row r="854" spans="4:5" ht="12.75">
      <c r="D854" s="157"/>
      <c r="E854" s="29"/>
    </row>
    <row r="855" spans="4:5" ht="12.75">
      <c r="D855" s="157"/>
      <c r="E855" s="29"/>
    </row>
    <row r="856" spans="4:5" ht="12.75">
      <c r="D856" s="157"/>
      <c r="E856" s="29"/>
    </row>
    <row r="857" spans="4:5" ht="12.75">
      <c r="D857" s="157"/>
      <c r="E857" s="29"/>
    </row>
    <row r="858" spans="4:5" ht="12.75">
      <c r="D858" s="157"/>
      <c r="E858" s="29"/>
    </row>
    <row r="859" spans="4:5" ht="12.75">
      <c r="D859" s="157"/>
      <c r="E859" s="29"/>
    </row>
    <row r="860" spans="4:5" ht="12.75">
      <c r="D860" s="157"/>
      <c r="E860" s="29"/>
    </row>
    <row r="861" spans="4:5" ht="12.75">
      <c r="D861" s="157"/>
      <c r="E861" s="29"/>
    </row>
    <row r="862" spans="4:5" ht="12.75">
      <c r="D862" s="157"/>
      <c r="E862" s="29"/>
    </row>
    <row r="863" spans="4:5" ht="12.75">
      <c r="D863" s="157"/>
      <c r="E863" s="29"/>
    </row>
    <row r="864" spans="4:5" ht="12.75">
      <c r="D864" s="157"/>
      <c r="E864" s="29"/>
    </row>
    <row r="865" spans="4:5" ht="12.75">
      <c r="D865" s="157"/>
      <c r="E865" s="29"/>
    </row>
    <row r="866" spans="4:5" ht="12.75">
      <c r="D866" s="157"/>
      <c r="E866" s="29"/>
    </row>
    <row r="867" spans="4:5" ht="12.75">
      <c r="D867" s="157"/>
      <c r="E867" s="29"/>
    </row>
    <row r="868" spans="4:5" ht="12.75">
      <c r="D868" s="157"/>
      <c r="E868" s="29"/>
    </row>
    <row r="869" spans="4:5" ht="12.75">
      <c r="D869" s="157"/>
      <c r="E869" s="29"/>
    </row>
    <row r="870" spans="4:5" ht="12.75">
      <c r="D870" s="157"/>
      <c r="E870" s="29"/>
    </row>
    <row r="871" spans="4:5" ht="12.75">
      <c r="D871" s="157"/>
      <c r="E871" s="29"/>
    </row>
    <row r="872" spans="4:5" ht="12.75">
      <c r="D872" s="157"/>
      <c r="E872" s="29"/>
    </row>
    <row r="873" spans="4:5" ht="12.75">
      <c r="D873" s="157"/>
      <c r="E873" s="29"/>
    </row>
    <row r="874" spans="4:5" ht="12.75">
      <c r="D874" s="157"/>
      <c r="E874" s="29"/>
    </row>
    <row r="875" spans="4:5" ht="12.75">
      <c r="D875" s="157"/>
      <c r="E875" s="29"/>
    </row>
    <row r="876" spans="4:5" ht="12.75">
      <c r="D876" s="157"/>
      <c r="E876" s="29"/>
    </row>
    <row r="877" spans="4:5" ht="12.75">
      <c r="D877" s="157"/>
      <c r="E877" s="29"/>
    </row>
    <row r="878" spans="4:5" ht="12.75">
      <c r="D878" s="157"/>
      <c r="E878" s="29"/>
    </row>
    <row r="879" spans="4:5" ht="12.75">
      <c r="D879" s="157"/>
      <c r="E879" s="29"/>
    </row>
    <row r="880" spans="4:5" ht="12.75">
      <c r="D880" s="157"/>
      <c r="E880" s="29"/>
    </row>
    <row r="881" spans="4:5" ht="12.75">
      <c r="D881" s="157"/>
      <c r="E881" s="29"/>
    </row>
    <row r="882" spans="4:5" ht="12.75">
      <c r="D882" s="157"/>
      <c r="E882" s="29"/>
    </row>
    <row r="883" spans="4:5" ht="12.75">
      <c r="D883" s="157"/>
      <c r="E883" s="29"/>
    </row>
    <row r="884" spans="4:5" ht="12.75">
      <c r="D884" s="157"/>
      <c r="E884" s="29"/>
    </row>
    <row r="885" spans="4:5" ht="12.75">
      <c r="D885" s="157"/>
      <c r="E885" s="29"/>
    </row>
    <row r="886" spans="4:5" ht="12.75">
      <c r="D886" s="157"/>
      <c r="E886" s="29"/>
    </row>
    <row r="887" spans="4:5" ht="12.75">
      <c r="D887" s="157"/>
      <c r="E887" s="29"/>
    </row>
    <row r="888" spans="4:5" ht="12.75">
      <c r="D888" s="157"/>
      <c r="E888" s="29"/>
    </row>
    <row r="889" spans="4:5" ht="12.75">
      <c r="D889" s="157"/>
      <c r="E889" s="29"/>
    </row>
    <row r="890" spans="4:5" ht="12.75">
      <c r="D890" s="157"/>
      <c r="E890" s="29"/>
    </row>
    <row r="891" spans="4:5" ht="12.75">
      <c r="D891" s="157"/>
      <c r="E891" s="29"/>
    </row>
    <row r="892" spans="4:5" ht="12.75">
      <c r="D892" s="157"/>
      <c r="E892" s="29"/>
    </row>
    <row r="893" spans="4:5" ht="12.75">
      <c r="D893" s="157"/>
      <c r="E893" s="29"/>
    </row>
    <row r="894" spans="4:5" ht="12.75">
      <c r="D894" s="157"/>
      <c r="E894" s="29"/>
    </row>
    <row r="895" spans="4:5" ht="12.75">
      <c r="D895" s="157"/>
      <c r="E895" s="29"/>
    </row>
    <row r="896" spans="4:5" ht="12.75">
      <c r="D896" s="157"/>
      <c r="E896" s="29"/>
    </row>
    <row r="897" spans="4:5" ht="12.75">
      <c r="D897" s="157"/>
      <c r="E897" s="29"/>
    </row>
    <row r="898" spans="4:5" ht="12.75">
      <c r="D898" s="157"/>
      <c r="E898" s="29"/>
    </row>
    <row r="899" spans="4:5" ht="12.75">
      <c r="D899" s="157"/>
      <c r="E899" s="29"/>
    </row>
    <row r="900" spans="4:5" ht="12.75">
      <c r="D900" s="157"/>
      <c r="E900" s="29"/>
    </row>
    <row r="901" spans="4:5" ht="12.75">
      <c r="D901" s="157"/>
      <c r="E901" s="29"/>
    </row>
    <row r="902" spans="4:5" ht="12.75">
      <c r="D902" s="157"/>
      <c r="E902" s="29"/>
    </row>
    <row r="903" spans="4:5" ht="12.75">
      <c r="D903" s="157"/>
      <c r="E903" s="29"/>
    </row>
    <row r="904" spans="4:5" ht="12.75">
      <c r="D904" s="157"/>
      <c r="E904" s="29"/>
    </row>
    <row r="905" spans="4:5" ht="12.75">
      <c r="D905" s="157"/>
      <c r="E905" s="29"/>
    </row>
    <row r="906" spans="4:5" ht="12.75">
      <c r="D906" s="157"/>
      <c r="E906" s="29"/>
    </row>
    <row r="907" spans="4:5" ht="12.75">
      <c r="D907" s="157"/>
      <c r="E907" s="29"/>
    </row>
    <row r="908" spans="4:5" ht="12.75">
      <c r="D908" s="157"/>
      <c r="E908" s="29"/>
    </row>
    <row r="909" spans="4:5" ht="12.75">
      <c r="D909" s="157"/>
      <c r="E909" s="29"/>
    </row>
    <row r="910" spans="4:5" ht="12.75">
      <c r="D910" s="157"/>
      <c r="E910" s="29"/>
    </row>
    <row r="911" spans="4:5" ht="12.75">
      <c r="D911" s="157"/>
      <c r="E911" s="29"/>
    </row>
    <row r="912" spans="4:5" ht="12.75">
      <c r="D912" s="157"/>
      <c r="E912" s="29"/>
    </row>
    <row r="913" spans="4:5" ht="12.75">
      <c r="D913" s="157"/>
      <c r="E913" s="29"/>
    </row>
    <row r="914" spans="4:5" ht="12.75">
      <c r="D914" s="157"/>
      <c r="E914" s="29"/>
    </row>
    <row r="915" spans="4:5" ht="12.75">
      <c r="D915" s="157"/>
      <c r="E915" s="29"/>
    </row>
    <row r="916" spans="4:5" ht="12.75">
      <c r="D916" s="157"/>
      <c r="E916" s="29"/>
    </row>
    <row r="917" spans="4:5" ht="12.75">
      <c r="D917" s="157"/>
      <c r="E917" s="29"/>
    </row>
    <row r="918" spans="4:5" ht="12.75">
      <c r="D918" s="157"/>
      <c r="E918" s="29"/>
    </row>
    <row r="919" spans="4:5" ht="12.75">
      <c r="D919" s="157"/>
      <c r="E919" s="29"/>
    </row>
    <row r="920" spans="4:5" ht="12.75">
      <c r="D920" s="157"/>
      <c r="E920" s="29"/>
    </row>
    <row r="921" spans="4:5" ht="12.75">
      <c r="D921" s="157"/>
      <c r="E921" s="29"/>
    </row>
    <row r="922" spans="4:5" ht="12.75">
      <c r="D922" s="157"/>
      <c r="E922" s="29"/>
    </row>
    <row r="923" spans="4:5" ht="12.75">
      <c r="D923" s="157"/>
      <c r="E923" s="29"/>
    </row>
    <row r="924" spans="4:5" ht="12.75">
      <c r="D924" s="157"/>
      <c r="E924" s="29"/>
    </row>
    <row r="925" spans="4:5" ht="12.75">
      <c r="D925" s="157"/>
      <c r="E925" s="29"/>
    </row>
    <row r="926" spans="4:5" ht="12.75">
      <c r="D926" s="157"/>
      <c r="E926" s="29"/>
    </row>
    <row r="927" spans="4:5" ht="12.75">
      <c r="D927" s="157"/>
      <c r="E927" s="29"/>
    </row>
    <row r="928" spans="4:5" ht="12.75">
      <c r="D928" s="157"/>
      <c r="E928" s="29"/>
    </row>
    <row r="929" spans="4:5" ht="12.75">
      <c r="D929" s="157"/>
      <c r="E929" s="29"/>
    </row>
    <row r="930" spans="4:5" ht="12.75">
      <c r="D930" s="157"/>
      <c r="E930" s="29"/>
    </row>
    <row r="931" spans="4:5" ht="12.75">
      <c r="D931" s="157"/>
      <c r="E931" s="29"/>
    </row>
    <row r="932" spans="4:5" ht="12.75">
      <c r="D932" s="157"/>
      <c r="E932" s="29"/>
    </row>
    <row r="933" spans="4:5" ht="12.75">
      <c r="D933" s="157"/>
      <c r="E933" s="29"/>
    </row>
    <row r="934" spans="4:5" ht="12.75">
      <c r="D934" s="157"/>
      <c r="E934" s="29"/>
    </row>
    <row r="935" spans="4:5" ht="12.75">
      <c r="D935" s="157"/>
      <c r="E935" s="29"/>
    </row>
    <row r="936" spans="4:5" ht="12.75">
      <c r="D936" s="157"/>
      <c r="E936" s="29"/>
    </row>
    <row r="937" spans="4:5" ht="12.75">
      <c r="D937" s="157"/>
      <c r="E937" s="29"/>
    </row>
    <row r="938" spans="4:5" ht="12.75">
      <c r="D938" s="157"/>
      <c r="E938" s="29"/>
    </row>
    <row r="939" spans="4:5" ht="12.75">
      <c r="D939" s="157"/>
      <c r="E939" s="29"/>
    </row>
    <row r="940" spans="4:5" ht="12.75">
      <c r="D940" s="157"/>
      <c r="E940" s="29"/>
    </row>
    <row r="941" spans="4:5" ht="12.75">
      <c r="D941" s="157"/>
      <c r="E941" s="29"/>
    </row>
    <row r="942" spans="4:5" ht="12.75">
      <c r="D942" s="157"/>
      <c r="E942" s="29"/>
    </row>
    <row r="943" spans="4:5" ht="12.75">
      <c r="D943" s="157"/>
      <c r="E943" s="29"/>
    </row>
    <row r="944" spans="4:5" ht="12.75">
      <c r="D944" s="157"/>
      <c r="E944" s="29"/>
    </row>
    <row r="945" spans="4:5" ht="12.75">
      <c r="D945" s="157"/>
      <c r="E945" s="29"/>
    </row>
    <row r="946" spans="4:5" ht="12.75">
      <c r="D946" s="157"/>
      <c r="E946" s="29"/>
    </row>
    <row r="947" spans="4:5" ht="12.75">
      <c r="D947" s="157"/>
      <c r="E947" s="29"/>
    </row>
    <row r="948" spans="4:5" ht="12.75">
      <c r="D948" s="157"/>
      <c r="E948" s="29"/>
    </row>
    <row r="949" spans="4:5" ht="12.75">
      <c r="D949" s="157"/>
      <c r="E949" s="29"/>
    </row>
    <row r="950" spans="4:5" ht="12.75">
      <c r="D950" s="157"/>
      <c r="E950" s="29"/>
    </row>
    <row r="951" spans="4:5" ht="12.75">
      <c r="D951" s="157"/>
      <c r="E951" s="29"/>
    </row>
    <row r="952" spans="4:5" ht="12.75">
      <c r="D952" s="157"/>
      <c r="E952" s="29"/>
    </row>
    <row r="953" spans="4:5" ht="12.75">
      <c r="D953" s="157"/>
      <c r="E953" s="29"/>
    </row>
    <row r="954" spans="4:5" ht="12.75">
      <c r="D954" s="157"/>
      <c r="E954" s="29"/>
    </row>
    <row r="955" spans="4:5" ht="12.75">
      <c r="D955" s="157"/>
      <c r="E955" s="29"/>
    </row>
    <row r="956" spans="4:5" ht="12.75">
      <c r="D956" s="157"/>
      <c r="E956" s="29"/>
    </row>
    <row r="957" spans="4:5" ht="12.75">
      <c r="D957" s="157"/>
      <c r="E957" s="29"/>
    </row>
    <row r="958" spans="4:5" ht="12.75">
      <c r="D958" s="157"/>
      <c r="E958" s="29"/>
    </row>
    <row r="959" spans="4:5" ht="12.75">
      <c r="D959" s="157"/>
      <c r="E959" s="29"/>
    </row>
    <row r="960" spans="4:5" ht="12.75">
      <c r="D960" s="157"/>
      <c r="E960" s="29"/>
    </row>
    <row r="961" spans="4:5" ht="12.75">
      <c r="D961" s="157"/>
      <c r="E961" s="29"/>
    </row>
    <row r="962" spans="4:5" ht="12.75">
      <c r="D962" s="157"/>
      <c r="E962" s="29"/>
    </row>
    <row r="963" spans="4:5" ht="12.75">
      <c r="D963" s="157"/>
      <c r="E963" s="29"/>
    </row>
    <row r="964" spans="4:5" ht="12.75">
      <c r="D964" s="157"/>
      <c r="E964" s="29"/>
    </row>
    <row r="965" spans="4:5" ht="12.75">
      <c r="D965" s="157"/>
      <c r="E965" s="29"/>
    </row>
    <row r="966" spans="4:5" ht="12.75">
      <c r="D966" s="157"/>
      <c r="E966" s="29"/>
    </row>
    <row r="967" spans="4:5" ht="12.75">
      <c r="D967" s="157"/>
      <c r="E967" s="29"/>
    </row>
    <row r="968" spans="4:5" ht="12.75">
      <c r="D968" s="157"/>
      <c r="E968" s="29"/>
    </row>
    <row r="969" spans="4:5" ht="12.75">
      <c r="D969" s="157"/>
      <c r="E969" s="29"/>
    </row>
    <row r="970" spans="4:5" ht="12.75">
      <c r="D970" s="157"/>
      <c r="E970" s="29"/>
    </row>
    <row r="971" spans="4:5" ht="12.75">
      <c r="D971" s="157"/>
      <c r="E971" s="29"/>
    </row>
    <row r="972" spans="4:5" ht="12.75">
      <c r="D972" s="157"/>
      <c r="E972" s="29"/>
    </row>
    <row r="973" spans="4:5" ht="12.75">
      <c r="D973" s="157"/>
      <c r="E973" s="29"/>
    </row>
    <row r="974" spans="4:5" ht="12.75">
      <c r="D974" s="157"/>
      <c r="E974" s="29"/>
    </row>
    <row r="975" spans="4:5" ht="12.75">
      <c r="D975" s="157"/>
      <c r="E975" s="29"/>
    </row>
    <row r="976" spans="4:5" ht="12.75">
      <c r="D976" s="157"/>
      <c r="E976" s="29"/>
    </row>
    <row r="977" spans="4:5" ht="12.75">
      <c r="D977" s="157"/>
      <c r="E977" s="29"/>
    </row>
    <row r="978" spans="4:5" ht="12.75">
      <c r="D978" s="157"/>
      <c r="E978" s="29"/>
    </row>
    <row r="979" spans="4:5" ht="12.75">
      <c r="D979" s="157"/>
      <c r="E979" s="29"/>
    </row>
    <row r="980" spans="4:5" ht="12.75">
      <c r="D980" s="157"/>
      <c r="E980" s="29"/>
    </row>
    <row r="981" spans="4:5" ht="12.75">
      <c r="D981" s="157"/>
      <c r="E981" s="29"/>
    </row>
    <row r="982" spans="4:5" ht="12.75">
      <c r="D982" s="157"/>
      <c r="E982" s="29"/>
    </row>
    <row r="983" spans="4:5" ht="12.75">
      <c r="D983" s="157"/>
      <c r="E983" s="29"/>
    </row>
    <row r="984" spans="4:5" ht="12.75">
      <c r="D984" s="157"/>
      <c r="E984" s="29"/>
    </row>
    <row r="985" spans="4:5" ht="12.75">
      <c r="D985" s="157"/>
      <c r="E985" s="29"/>
    </row>
    <row r="986" spans="4:5" ht="12.75">
      <c r="D986" s="157"/>
      <c r="E986" s="29"/>
    </row>
    <row r="987" spans="4:5" ht="12.75">
      <c r="D987" s="157"/>
      <c r="E987" s="29"/>
    </row>
    <row r="988" spans="4:5" ht="12.75">
      <c r="D988" s="157"/>
      <c r="E988" s="29"/>
    </row>
    <row r="989" spans="4:5" ht="12.75">
      <c r="D989" s="157"/>
      <c r="E989" s="29"/>
    </row>
    <row r="990" spans="4:5" ht="12.75">
      <c r="D990" s="157"/>
      <c r="E990" s="29"/>
    </row>
    <row r="991" spans="4:5" ht="12.75">
      <c r="D991" s="157"/>
      <c r="E991" s="29"/>
    </row>
    <row r="992" spans="4:5" ht="12.75">
      <c r="D992" s="157"/>
      <c r="E992" s="29"/>
    </row>
    <row r="993" spans="4:5" ht="12.75">
      <c r="D993" s="157"/>
      <c r="E993" s="29"/>
    </row>
    <row r="994" spans="4:5" ht="12.75">
      <c r="D994" s="157"/>
      <c r="E994" s="29"/>
    </row>
    <row r="995" spans="4:5" ht="12.75">
      <c r="D995" s="157"/>
      <c r="E995" s="29"/>
    </row>
    <row r="996" spans="4:5" ht="12.75">
      <c r="D996" s="157"/>
      <c r="E996" s="29"/>
    </row>
    <row r="997" spans="4:5" ht="12.75">
      <c r="D997" s="157"/>
      <c r="E997" s="29"/>
    </row>
    <row r="998" spans="4:5" ht="12.75">
      <c r="D998" s="157"/>
      <c r="E998" s="29"/>
    </row>
    <row r="999" spans="4:5" ht="12.75">
      <c r="D999" s="157"/>
      <c r="E999" s="29"/>
    </row>
    <row r="1000" spans="4:5" ht="12.75">
      <c r="D1000" s="157"/>
      <c r="E1000" s="29"/>
    </row>
    <row r="1001" spans="4:5" ht="12.75">
      <c r="D1001" s="157"/>
      <c r="E1001" s="29"/>
    </row>
    <row r="1002" spans="4:5" ht="12.75">
      <c r="D1002" s="157"/>
      <c r="E1002" s="29"/>
    </row>
    <row r="1003" spans="4:5" ht="12.75">
      <c r="D1003" s="157"/>
      <c r="E1003" s="29"/>
    </row>
    <row r="1004" spans="4:5" ht="12.75">
      <c r="D1004" s="157"/>
      <c r="E1004" s="29"/>
    </row>
    <row r="1005" spans="4:5" ht="12.75">
      <c r="D1005" s="157"/>
      <c r="E1005" s="29"/>
    </row>
    <row r="1006" spans="4:5" ht="12.75">
      <c r="D1006" s="157"/>
      <c r="E1006" s="29"/>
    </row>
    <row r="1007" spans="4:5" ht="12.75">
      <c r="D1007" s="157"/>
      <c r="E1007" s="29"/>
    </row>
    <row r="1008" spans="4:5" ht="12.75">
      <c r="D1008" s="157"/>
      <c r="E1008" s="29"/>
    </row>
    <row r="1009" spans="4:5" ht="12.75">
      <c r="D1009" s="157"/>
      <c r="E1009" s="29"/>
    </row>
    <row r="1010" spans="4:5" ht="12.75">
      <c r="D1010" s="157"/>
      <c r="E1010" s="29"/>
    </row>
    <row r="1011" spans="4:5" ht="12.75">
      <c r="D1011" s="157"/>
      <c r="E1011" s="29"/>
    </row>
    <row r="1012" spans="4:5" ht="12.75">
      <c r="D1012" s="157"/>
      <c r="E1012" s="29"/>
    </row>
    <row r="1013" spans="4:5" ht="12.75">
      <c r="D1013" s="157"/>
      <c r="E1013" s="29"/>
    </row>
    <row r="1014" spans="4:5" ht="12.75">
      <c r="D1014" s="157"/>
      <c r="E1014" s="29"/>
    </row>
    <row r="1015" spans="4:5" ht="12.75">
      <c r="D1015" s="157"/>
      <c r="E1015" s="29"/>
    </row>
    <row r="1016" spans="4:5" ht="12.75">
      <c r="D1016" s="157"/>
      <c r="E1016" s="29"/>
    </row>
    <row r="1017" spans="4:5" ht="12.75">
      <c r="D1017" s="157"/>
      <c r="E1017" s="29"/>
    </row>
    <row r="1018" spans="4:5" ht="12.75">
      <c r="D1018" s="157"/>
      <c r="E1018" s="29"/>
    </row>
    <row r="1019" spans="4:5" ht="12.75">
      <c r="D1019" s="157"/>
      <c r="E1019" s="29"/>
    </row>
    <row r="1020" spans="4:5" ht="12.75">
      <c r="D1020" s="157"/>
      <c r="E1020" s="29"/>
    </row>
    <row r="1021" spans="4:5" ht="12.75">
      <c r="D1021" s="157"/>
      <c r="E1021" s="29"/>
    </row>
    <row r="1022" spans="4:5" ht="12.75">
      <c r="D1022" s="157"/>
      <c r="E1022" s="29"/>
    </row>
    <row r="1023" spans="4:5" ht="12.75">
      <c r="D1023" s="157"/>
      <c r="E1023" s="29"/>
    </row>
    <row r="1024" spans="4:5" ht="12.75">
      <c r="D1024" s="157"/>
      <c r="E1024" s="29"/>
    </row>
    <row r="1025" spans="4:5" ht="12.75">
      <c r="D1025" s="157"/>
      <c r="E1025" s="29"/>
    </row>
    <row r="1026" spans="4:5" ht="12.75">
      <c r="D1026" s="157"/>
      <c r="E1026" s="29"/>
    </row>
    <row r="1027" spans="4:5" ht="12.75">
      <c r="D1027" s="157"/>
      <c r="E1027" s="29"/>
    </row>
    <row r="1028" spans="4:5" ht="12.75">
      <c r="D1028" s="157"/>
      <c r="E1028" s="29"/>
    </row>
    <row r="1029" spans="4:5" ht="12.75">
      <c r="D1029" s="157"/>
      <c r="E1029" s="29"/>
    </row>
    <row r="1030" spans="4:5" ht="12.75">
      <c r="D1030" s="157"/>
      <c r="E1030" s="29"/>
    </row>
    <row r="1031" spans="4:5" ht="12.75">
      <c r="D1031" s="157"/>
      <c r="E1031" s="29"/>
    </row>
    <row r="1032" spans="4:5" ht="12.75">
      <c r="D1032" s="157"/>
      <c r="E1032" s="29"/>
    </row>
    <row r="1033" spans="4:5" ht="12.75">
      <c r="D1033" s="157"/>
      <c r="E1033" s="29"/>
    </row>
    <row r="1034" spans="4:5" ht="12.75">
      <c r="D1034" s="157"/>
      <c r="E1034" s="29"/>
    </row>
    <row r="1035" spans="4:5" ht="12.75">
      <c r="D1035" s="157"/>
      <c r="E1035" s="29"/>
    </row>
    <row r="1036" spans="4:5" ht="12.75">
      <c r="D1036" s="157"/>
      <c r="E1036" s="29"/>
    </row>
    <row r="1037" spans="4:5" ht="12.75">
      <c r="D1037" s="157"/>
      <c r="E1037" s="29"/>
    </row>
    <row r="1038" spans="4:5" ht="12.75">
      <c r="D1038" s="157"/>
      <c r="E1038" s="29"/>
    </row>
    <row r="1039" spans="4:5" ht="12.75">
      <c r="D1039" s="157"/>
      <c r="E1039" s="29"/>
    </row>
    <row r="1040" spans="4:5" ht="12.75">
      <c r="D1040" s="157"/>
      <c r="E1040" s="29"/>
    </row>
    <row r="1041" spans="4:5" ht="12.75">
      <c r="D1041" s="157"/>
      <c r="E1041" s="29"/>
    </row>
    <row r="1042" spans="4:5" ht="12.75">
      <c r="D1042" s="157"/>
      <c r="E1042" s="29"/>
    </row>
    <row r="1043" spans="4:5" ht="12.75">
      <c r="D1043" s="157"/>
      <c r="E1043" s="29"/>
    </row>
    <row r="1044" spans="4:5" ht="12.75">
      <c r="D1044" s="157"/>
      <c r="E1044" s="29"/>
    </row>
    <row r="1045" spans="4:5" ht="12.75">
      <c r="D1045" s="157"/>
      <c r="E1045" s="29"/>
    </row>
    <row r="1046" spans="4:5" ht="12.75">
      <c r="D1046" s="157"/>
      <c r="E1046" s="29"/>
    </row>
    <row r="1047" spans="4:5" ht="12.75">
      <c r="D1047" s="157"/>
      <c r="E1047" s="29"/>
    </row>
    <row r="1048" spans="4:5" ht="12.75">
      <c r="D1048" s="157"/>
      <c r="E1048" s="29"/>
    </row>
    <row r="1049" spans="4:5" ht="12.75">
      <c r="D1049" s="157"/>
      <c r="E1049" s="29"/>
    </row>
    <row r="1050" spans="4:5" ht="12.75">
      <c r="D1050" s="157"/>
      <c r="E1050" s="29"/>
    </row>
    <row r="1051" spans="4:5" ht="12.75">
      <c r="D1051" s="157"/>
      <c r="E1051" s="29"/>
    </row>
    <row r="1052" spans="4:5" ht="12.75">
      <c r="D1052" s="157"/>
      <c r="E1052" s="29"/>
    </row>
    <row r="1053" spans="4:5" ht="12.75">
      <c r="D1053" s="157"/>
      <c r="E1053" s="29"/>
    </row>
    <row r="1054" spans="4:5" ht="12.75">
      <c r="D1054" s="157"/>
      <c r="E1054" s="29"/>
    </row>
    <row r="1055" spans="4:5" ht="12.75">
      <c r="D1055" s="157"/>
      <c r="E1055" s="29"/>
    </row>
    <row r="1056" spans="4:5" ht="12.75">
      <c r="D1056" s="157"/>
      <c r="E1056" s="29"/>
    </row>
    <row r="1057" spans="4:5" ht="12.75">
      <c r="D1057" s="157"/>
      <c r="E1057" s="29"/>
    </row>
    <row r="1058" spans="4:5" ht="12.75">
      <c r="D1058" s="157"/>
      <c r="E1058" s="29"/>
    </row>
    <row r="1059" spans="4:5" ht="12.75">
      <c r="D1059" s="157"/>
      <c r="E1059" s="29"/>
    </row>
    <row r="1060" spans="4:5" ht="12.75">
      <c r="D1060" s="157"/>
      <c r="E1060" s="29"/>
    </row>
    <row r="1061" spans="4:5" ht="12.75">
      <c r="D1061" s="157"/>
      <c r="E1061" s="29"/>
    </row>
    <row r="1062" spans="4:5" ht="12.75">
      <c r="D1062" s="157"/>
      <c r="E1062" s="29"/>
    </row>
    <row r="1063" spans="4:5" ht="12.75">
      <c r="D1063" s="157"/>
      <c r="E1063" s="29"/>
    </row>
    <row r="1064" spans="4:5" ht="12.75">
      <c r="D1064" s="157"/>
      <c r="E1064" s="29"/>
    </row>
    <row r="1065" spans="4:5" ht="12.75">
      <c r="D1065" s="157"/>
      <c r="E1065" s="29"/>
    </row>
    <row r="1066" spans="4:5" ht="12.75">
      <c r="D1066" s="157"/>
      <c r="E1066" s="29"/>
    </row>
    <row r="1067" spans="4:5" ht="12.75">
      <c r="D1067" s="157"/>
      <c r="E1067" s="29"/>
    </row>
    <row r="1068" spans="4:5" ht="12.75">
      <c r="D1068" s="157"/>
      <c r="E1068" s="29"/>
    </row>
    <row r="1069" spans="4:5" ht="12.75">
      <c r="D1069" s="157"/>
      <c r="E1069" s="29"/>
    </row>
    <row r="1070" spans="4:5" ht="12.75">
      <c r="D1070" s="157"/>
      <c r="E1070" s="29"/>
    </row>
    <row r="1071" spans="4:5" ht="12.75">
      <c r="D1071" s="157"/>
      <c r="E1071" s="29"/>
    </row>
    <row r="1072" spans="4:5" ht="12.75">
      <c r="D1072" s="157"/>
      <c r="E1072" s="29"/>
    </row>
    <row r="1073" spans="4:5" ht="12.75">
      <c r="D1073" s="157"/>
      <c r="E1073" s="29"/>
    </row>
    <row r="1074" spans="4:5" ht="12.75">
      <c r="D1074" s="157"/>
      <c r="E1074" s="29"/>
    </row>
    <row r="1075" spans="4:5" ht="12.75">
      <c r="D1075" s="157"/>
      <c r="E1075" s="29"/>
    </row>
    <row r="1076" spans="4:5" ht="12.75">
      <c r="D1076" s="157"/>
      <c r="E1076" s="29"/>
    </row>
    <row r="1077" spans="4:5" ht="12.75">
      <c r="D1077" s="157"/>
      <c r="E1077" s="29"/>
    </row>
    <row r="1078" spans="4:5" ht="12.75">
      <c r="D1078" s="157"/>
      <c r="E1078" s="29"/>
    </row>
    <row r="1079" spans="4:5" ht="12.75">
      <c r="D1079" s="157"/>
      <c r="E1079" s="29"/>
    </row>
    <row r="1080" spans="4:5" ht="12.75">
      <c r="D1080" s="157"/>
      <c r="E1080" s="29"/>
    </row>
    <row r="1081" spans="4:5" ht="12.75">
      <c r="D1081" s="157"/>
      <c r="E1081" s="29"/>
    </row>
    <row r="1082" spans="4:5" ht="12.75">
      <c r="D1082" s="157"/>
      <c r="E1082" s="29"/>
    </row>
    <row r="1083" spans="4:5" ht="12.75">
      <c r="D1083" s="157"/>
      <c r="E1083" s="29"/>
    </row>
    <row r="1084" spans="4:5" ht="12.75">
      <c r="D1084" s="157"/>
      <c r="E1084" s="29"/>
    </row>
    <row r="1085" spans="4:5" ht="12.75">
      <c r="D1085" s="157"/>
      <c r="E1085" s="29"/>
    </row>
    <row r="1086" spans="4:5" ht="12.75">
      <c r="D1086" s="157"/>
      <c r="E1086" s="29"/>
    </row>
    <row r="1087" spans="4:5" ht="12.75">
      <c r="D1087" s="157"/>
      <c r="E1087" s="29"/>
    </row>
    <row r="1088" spans="4:5" ht="12.75">
      <c r="D1088" s="157"/>
      <c r="E1088" s="29"/>
    </row>
    <row r="1089" spans="4:5" ht="12.75">
      <c r="D1089" s="157"/>
      <c r="E1089" s="29"/>
    </row>
    <row r="1090" spans="4:5" ht="12.75">
      <c r="D1090" s="157"/>
      <c r="E1090" s="29"/>
    </row>
    <row r="1091" spans="4:5" ht="12.75">
      <c r="D1091" s="157"/>
      <c r="E1091" s="29"/>
    </row>
    <row r="1092" spans="4:5" ht="12.75">
      <c r="D1092" s="157"/>
      <c r="E1092" s="29"/>
    </row>
    <row r="1093" spans="4:5" ht="12.75">
      <c r="D1093" s="157"/>
      <c r="E1093" s="29"/>
    </row>
    <row r="1094" spans="4:5" ht="12.75">
      <c r="D1094" s="157"/>
      <c r="E1094" s="29"/>
    </row>
    <row r="1095" spans="4:5" ht="12.75">
      <c r="D1095" s="157"/>
      <c r="E1095" s="29"/>
    </row>
    <row r="1096" spans="4:5" ht="12.75">
      <c r="D1096" s="157"/>
      <c r="E1096" s="29"/>
    </row>
    <row r="1097" spans="4:5" ht="12.75">
      <c r="D1097" s="157"/>
      <c r="E1097" s="29"/>
    </row>
    <row r="1098" spans="4:5" ht="12.75">
      <c r="D1098" s="157"/>
      <c r="E1098" s="29"/>
    </row>
    <row r="1099" spans="4:5" ht="12.75">
      <c r="D1099" s="157"/>
      <c r="E1099" s="29"/>
    </row>
    <row r="1100" spans="4:5" ht="12.75">
      <c r="D1100" s="157"/>
      <c r="E1100" s="29"/>
    </row>
    <row r="1101" spans="4:5" ht="12.75">
      <c r="D1101" s="157"/>
      <c r="E1101" s="29"/>
    </row>
    <row r="1102" spans="4:5" ht="12.75">
      <c r="D1102" s="157"/>
      <c r="E1102" s="29"/>
    </row>
    <row r="1103" spans="4:5" ht="12.75">
      <c r="D1103" s="157"/>
      <c r="E1103" s="29"/>
    </row>
    <row r="1104" spans="4:5" ht="12.75">
      <c r="D1104" s="157"/>
      <c r="E1104" s="29"/>
    </row>
    <row r="1105" spans="4:5" ht="12.75">
      <c r="D1105" s="157"/>
      <c r="E1105" s="29"/>
    </row>
    <row r="1106" spans="4:5" ht="12.75">
      <c r="D1106" s="157"/>
      <c r="E1106" s="29"/>
    </row>
    <row r="1107" spans="4:5" ht="12.75">
      <c r="D1107" s="157"/>
      <c r="E1107" s="29"/>
    </row>
    <row r="1108" spans="4:5" ht="12.75">
      <c r="D1108" s="157"/>
      <c r="E1108" s="29"/>
    </row>
    <row r="1109" spans="4:5" ht="12.75">
      <c r="D1109" s="157"/>
      <c r="E1109" s="29"/>
    </row>
    <row r="1110" spans="4:5" ht="12.75">
      <c r="D1110" s="157"/>
      <c r="E1110" s="29"/>
    </row>
    <row r="1111" spans="4:5" ht="12.75">
      <c r="D1111" s="157"/>
      <c r="E1111" s="29"/>
    </row>
    <row r="1112" spans="4:5" ht="12.75">
      <c r="D1112" s="157"/>
      <c r="E1112" s="29"/>
    </row>
    <row r="1113" spans="4:5" ht="12.75">
      <c r="D1113" s="157"/>
      <c r="E1113" s="29"/>
    </row>
    <row r="1114" spans="4:5" ht="12.75">
      <c r="D1114" s="157"/>
      <c r="E1114" s="29"/>
    </row>
    <row r="1115" spans="4:5" ht="12.75">
      <c r="D1115" s="157"/>
      <c r="E1115" s="29"/>
    </row>
    <row r="1116" spans="4:5" ht="12.75">
      <c r="D1116" s="157"/>
      <c r="E1116" s="29"/>
    </row>
    <row r="1117" spans="4:5" ht="12.75">
      <c r="D1117" s="157"/>
      <c r="E1117" s="29"/>
    </row>
    <row r="1118" spans="4:5" ht="12.75">
      <c r="D1118" s="157"/>
      <c r="E1118" s="29"/>
    </row>
    <row r="1119" spans="4:5" ht="12.75">
      <c r="D1119" s="157"/>
      <c r="E1119" s="29"/>
    </row>
    <row r="1120" spans="4:5" ht="12.75">
      <c r="D1120" s="157"/>
      <c r="E1120" s="29"/>
    </row>
    <row r="1121" spans="4:5" ht="12.75">
      <c r="D1121" s="157"/>
      <c r="E1121" s="29"/>
    </row>
    <row r="1122" spans="4:5" ht="12.75">
      <c r="D1122" s="157"/>
      <c r="E1122" s="29"/>
    </row>
    <row r="1123" spans="4:5" ht="12.75">
      <c r="D1123" s="157"/>
      <c r="E1123" s="29"/>
    </row>
    <row r="1124" spans="4:5" ht="12.75">
      <c r="D1124" s="157"/>
      <c r="E1124" s="29"/>
    </row>
    <row r="1125" spans="4:5" ht="12.75">
      <c r="D1125" s="157"/>
      <c r="E1125" s="29"/>
    </row>
    <row r="1126" spans="4:5" ht="12.75">
      <c r="D1126" s="157"/>
      <c r="E1126" s="29"/>
    </row>
    <row r="1127" spans="4:5" ht="12.75">
      <c r="D1127" s="157"/>
      <c r="E1127" s="29"/>
    </row>
    <row r="1128" spans="4:5" ht="12.75">
      <c r="D1128" s="157"/>
      <c r="E1128" s="29"/>
    </row>
    <row r="1129" spans="4:5" ht="12.75">
      <c r="D1129" s="157"/>
      <c r="E1129" s="29"/>
    </row>
    <row r="1130" spans="4:5" ht="12.75">
      <c r="D1130" s="157"/>
      <c r="E1130" s="29"/>
    </row>
    <row r="1131" spans="4:5" ht="12.75">
      <c r="D1131" s="157"/>
      <c r="E1131" s="29"/>
    </row>
    <row r="1132" spans="4:5" ht="12.75">
      <c r="D1132" s="157"/>
      <c r="E1132" s="29"/>
    </row>
    <row r="1133" spans="4:5" ht="12.75">
      <c r="D1133" s="157"/>
      <c r="E1133" s="29"/>
    </row>
    <row r="1134" spans="4:5" ht="12.75">
      <c r="D1134" s="157"/>
      <c r="E1134" s="29"/>
    </row>
    <row r="1135" spans="4:5" ht="12.75">
      <c r="D1135" s="157"/>
      <c r="E1135" s="29"/>
    </row>
    <row r="1136" spans="4:5" ht="12.75">
      <c r="D1136" s="157"/>
      <c r="E1136" s="29"/>
    </row>
    <row r="1137" spans="4:5" ht="12.75">
      <c r="D1137" s="157"/>
      <c r="E1137" s="29"/>
    </row>
    <row r="1138" spans="4:5" ht="12.75">
      <c r="D1138" s="157"/>
      <c r="E1138" s="29"/>
    </row>
    <row r="1139" spans="4:5" ht="12.75">
      <c r="D1139" s="157"/>
      <c r="E1139" s="29"/>
    </row>
    <row r="1140" spans="4:5" ht="12.75">
      <c r="D1140" s="157"/>
      <c r="E1140" s="29"/>
    </row>
    <row r="1141" spans="4:5" ht="12.75">
      <c r="D1141" s="157"/>
      <c r="E1141" s="29"/>
    </row>
    <row r="1142" spans="4:5" ht="12.75">
      <c r="D1142" s="157"/>
      <c r="E1142" s="29"/>
    </row>
    <row r="1143" spans="4:5" ht="12.75">
      <c r="D1143" s="157"/>
      <c r="E1143" s="29"/>
    </row>
    <row r="1144" spans="4:5" ht="12.75">
      <c r="D1144" s="157"/>
      <c r="E1144" s="29"/>
    </row>
    <row r="1145" spans="4:5" ht="12.75">
      <c r="D1145" s="157"/>
      <c r="E1145" s="29"/>
    </row>
    <row r="1146" spans="4:5" ht="12.75">
      <c r="D1146" s="157"/>
      <c r="E1146" s="29"/>
    </row>
    <row r="1147" spans="4:5" ht="12.75">
      <c r="D1147" s="157"/>
      <c r="E1147" s="29"/>
    </row>
    <row r="1148" spans="4:5" ht="12.75">
      <c r="D1148" s="157"/>
      <c r="E1148" s="29"/>
    </row>
    <row r="1149" spans="4:5" ht="12.75">
      <c r="D1149" s="157"/>
      <c r="E1149" s="29"/>
    </row>
    <row r="1150" spans="4:5" ht="12.75">
      <c r="D1150" s="157"/>
      <c r="E1150" s="29"/>
    </row>
    <row r="1151" spans="4:5" ht="12.75">
      <c r="D1151" s="157"/>
      <c r="E1151" s="29"/>
    </row>
    <row r="1152" spans="4:5" ht="12.75">
      <c r="D1152" s="157"/>
      <c r="E1152" s="29"/>
    </row>
    <row r="1153" spans="4:5" ht="12.75">
      <c r="D1153" s="157"/>
      <c r="E1153" s="29"/>
    </row>
    <row r="1154" spans="4:5" ht="12.75">
      <c r="D1154" s="157"/>
      <c r="E1154" s="29"/>
    </row>
    <row r="1155" spans="4:5" ht="12.75">
      <c r="D1155" s="157"/>
      <c r="E1155" s="29"/>
    </row>
    <row r="1156" spans="4:5" ht="12.75">
      <c r="D1156" s="157"/>
      <c r="E1156" s="29"/>
    </row>
    <row r="1157" spans="4:5" ht="12.75">
      <c r="D1157" s="157"/>
      <c r="E1157" s="29"/>
    </row>
    <row r="1158" spans="4:5" ht="12.75">
      <c r="D1158" s="157"/>
      <c r="E1158" s="29"/>
    </row>
    <row r="1159" spans="4:5" ht="12.75">
      <c r="D1159" s="157"/>
      <c r="E1159" s="29"/>
    </row>
    <row r="1160" spans="4:5" ht="12.75">
      <c r="D1160" s="157"/>
      <c r="E1160" s="29"/>
    </row>
    <row r="1161" spans="4:5" ht="12.75">
      <c r="D1161" s="157"/>
      <c r="E1161" s="29"/>
    </row>
    <row r="1162" spans="4:5" ht="12.75">
      <c r="D1162" s="157"/>
      <c r="E1162" s="29"/>
    </row>
    <row r="1163" spans="4:5" ht="12.75">
      <c r="D1163" s="157"/>
      <c r="E1163" s="29"/>
    </row>
    <row r="1164" spans="4:5" ht="12.75">
      <c r="D1164" s="157"/>
      <c r="E1164" s="29"/>
    </row>
    <row r="1165" spans="4:5" ht="12.75">
      <c r="D1165" s="157"/>
      <c r="E1165" s="29"/>
    </row>
    <row r="1166" spans="4:5" ht="12.75">
      <c r="D1166" s="157"/>
      <c r="E1166" s="29"/>
    </row>
  </sheetData>
  <sheetProtection/>
  <mergeCells count="5">
    <mergeCell ref="A111:E111"/>
    <mergeCell ref="A1:E1"/>
    <mergeCell ref="D2:E2"/>
    <mergeCell ref="A2:A3"/>
    <mergeCell ref="B2:C2"/>
  </mergeCells>
  <printOptions horizontalCentered="1" verticalCentered="1"/>
  <pageMargins left="0.31496062992125984" right="0.11811023622047245" top="0.15748031496062992" bottom="0.07874015748031496" header="0.31496062992125984" footer="0.31496062992125984"/>
  <pageSetup horizontalDpi="600" verticalDpi="600" orientation="portrait" paperSize="9" r:id="rId1"/>
  <rowBreaks count="1" manualBreakCount="1">
    <brk id="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B1">
      <selection activeCell="H13" sqref="H13:K13"/>
    </sheetView>
  </sheetViews>
  <sheetFormatPr defaultColWidth="9.00390625" defaultRowHeight="12.75"/>
  <cols>
    <col min="1" max="1" width="23.00390625" style="29" customWidth="1"/>
    <col min="2" max="2" width="9.00390625" style="3" customWidth="1"/>
    <col min="3" max="3" width="8.25390625" style="29" customWidth="1"/>
    <col min="4" max="4" width="8.25390625" style="3" customWidth="1"/>
    <col min="5" max="5" width="10.125" style="3" customWidth="1"/>
    <col min="6" max="6" width="9.125" style="3" customWidth="1"/>
    <col min="7" max="7" width="8.25390625" style="3" customWidth="1"/>
    <col min="8" max="8" width="7.625" style="81" customWidth="1"/>
    <col min="9" max="9" width="9.375" style="141" customWidth="1"/>
    <col min="10" max="10" width="7.125" style="100" customWidth="1"/>
    <col min="11" max="11" width="9.625" style="79" bestFit="1" customWidth="1"/>
    <col min="12" max="12" width="9.125" style="83" customWidth="1"/>
    <col min="13" max="14" width="9.125" style="29" customWidth="1"/>
    <col min="15" max="15" width="9.125" style="100" customWidth="1"/>
    <col min="16" max="16384" width="9.125" style="29" customWidth="1"/>
  </cols>
  <sheetData>
    <row r="1" spans="1:10" ht="59.25" customHeight="1">
      <c r="A1" s="168" t="s">
        <v>91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5" s="31" customFormat="1" ht="51" customHeight="1">
      <c r="A2" s="159"/>
      <c r="B2" s="159" t="s">
        <v>88</v>
      </c>
      <c r="C2" s="159"/>
      <c r="D2" s="159" t="s">
        <v>93</v>
      </c>
      <c r="E2" s="159"/>
      <c r="F2" s="159" t="s">
        <v>92</v>
      </c>
      <c r="G2" s="159" t="s">
        <v>94</v>
      </c>
      <c r="H2" s="159"/>
      <c r="I2" s="169" t="s">
        <v>95</v>
      </c>
      <c r="J2" s="169"/>
      <c r="K2" s="80"/>
      <c r="L2" s="84" t="s">
        <v>86</v>
      </c>
      <c r="O2" s="101" t="s">
        <v>89</v>
      </c>
    </row>
    <row r="3" spans="1:10" ht="30.75" customHeight="1">
      <c r="A3" s="170"/>
      <c r="B3" s="30" t="s">
        <v>75</v>
      </c>
      <c r="C3" s="30" t="s">
        <v>90</v>
      </c>
      <c r="D3" s="30" t="s">
        <v>0</v>
      </c>
      <c r="E3" s="30" t="s">
        <v>1</v>
      </c>
      <c r="F3" s="159"/>
      <c r="G3" s="30" t="s">
        <v>75</v>
      </c>
      <c r="H3" s="30" t="s">
        <v>90</v>
      </c>
      <c r="I3" s="123" t="s">
        <v>75</v>
      </c>
      <c r="J3" s="124" t="s">
        <v>90</v>
      </c>
    </row>
    <row r="4" spans="1:17" ht="12.75">
      <c r="A4" s="114" t="s">
        <v>2</v>
      </c>
      <c r="B4" s="94">
        <f>B5+B6</f>
        <v>3142683</v>
      </c>
      <c r="C4" s="17">
        <v>3164.384</v>
      </c>
      <c r="D4" s="4">
        <f>D5+D6</f>
        <v>-18303</v>
      </c>
      <c r="E4" s="4">
        <f>E5+E6</f>
        <v>3462</v>
      </c>
      <c r="F4" s="4">
        <f>F5+F6</f>
        <v>-14841</v>
      </c>
      <c r="G4" s="94">
        <f>G5+G6</f>
        <v>3127842</v>
      </c>
      <c r="H4" s="17">
        <v>3127.842</v>
      </c>
      <c r="I4" s="125">
        <f>I5+I6</f>
        <v>3135262</v>
      </c>
      <c r="J4" s="126">
        <f>J5+J6</f>
        <v>3135.2614999999996</v>
      </c>
      <c r="K4" s="33">
        <f>(B4+G4)/2</f>
        <v>3135262.5</v>
      </c>
      <c r="L4" s="85">
        <f aca="true" t="shared" si="0" ref="L4:L12">I4/1000</f>
        <v>3135.262</v>
      </c>
      <c r="M4" s="76">
        <f>B4+F4-G4</f>
        <v>0</v>
      </c>
      <c r="N4" s="76">
        <f>B4+D4+E4-G4</f>
        <v>0</v>
      </c>
      <c r="O4" s="102">
        <f>B4/1000</f>
        <v>3142.683</v>
      </c>
      <c r="P4" s="33">
        <f>H4-K4</f>
        <v>-3132134.658</v>
      </c>
      <c r="Q4" s="33">
        <f>J4-L4</f>
        <v>-0.0005000000005566108</v>
      </c>
    </row>
    <row r="5" spans="1:17" ht="12.75">
      <c r="A5" s="114" t="s">
        <v>3</v>
      </c>
      <c r="B5" s="98">
        <f>B11+B25+B27+B33+B35+B36+B38+B41+B43+B51+B58+B68+B84+B91+B97+B101</f>
        <v>2498659</v>
      </c>
      <c r="C5" s="4">
        <v>2518.567</v>
      </c>
      <c r="D5" s="19">
        <f>D11+D25+D27+D33+D35+D36+D38+D41+D43+D51+D58+D68+D84+D91+D97+D101</f>
        <v>-14304</v>
      </c>
      <c r="E5" s="4">
        <f>E11+E25+E27+E33+E35+E36+E38+E41+E43+E51+E58+E68+E84+E91+E97+E101</f>
        <v>-961</v>
      </c>
      <c r="F5" s="4">
        <f>F11+F25+F27+F33+F35+F36+F38+F41+F43+F51+F58+F68+F84+F91+F97+F101</f>
        <v>-15265</v>
      </c>
      <c r="G5" s="98">
        <f>G11+G25+G27+G33+G35+G36+G38+G41+G43+G51+G58+G68+G84+G91+G97+G101</f>
        <v>2483394</v>
      </c>
      <c r="H5" s="17">
        <v>2483.394</v>
      </c>
      <c r="I5" s="125">
        <f>I11+I25+I27+I33+I35+I36+I38+I41+I43+I51+I58+I68+I84+I91+I97+I101</f>
        <v>2491026</v>
      </c>
      <c r="J5" s="126">
        <f>J11+J25+J27+J33+J35+J36+J38+J41+J43+J51+J58+J68+J84+J91+J97+J101</f>
        <v>2491.026</v>
      </c>
      <c r="K5" s="33">
        <f aca="true" t="shared" si="1" ref="K5:K68">(B5+G5)/2</f>
        <v>2491026.5</v>
      </c>
      <c r="L5" s="85">
        <f t="shared" si="0"/>
        <v>2491.026</v>
      </c>
      <c r="M5" s="76">
        <f>B5+F5-G5</f>
        <v>0</v>
      </c>
      <c r="N5" s="76">
        <f>B5+D5+E5-G5</f>
        <v>0</v>
      </c>
      <c r="O5" s="102">
        <f aca="true" t="shared" si="2" ref="O5:O68">B5/1000</f>
        <v>2498.659</v>
      </c>
      <c r="P5" s="33">
        <f aca="true" t="shared" si="3" ref="P5:P68">H5-K5</f>
        <v>-2488543.106</v>
      </c>
      <c r="Q5" s="33">
        <f aca="true" t="shared" si="4" ref="Q5:Q68">J5-L5</f>
        <v>0</v>
      </c>
    </row>
    <row r="6" spans="1:17" ht="12.75">
      <c r="A6" s="114" t="s">
        <v>65</v>
      </c>
      <c r="B6" s="94">
        <f>B23+B26+B34+B39+B42+B52+B56+B59+B63+B64+B65+B66+B69+B75+B76+B77+B78+B79+B80+B81+B82+B85+B92+B93+B94+B95+B98+B99+B102+B105+B106+B107+B108</f>
        <v>644024</v>
      </c>
      <c r="C6" s="4">
        <v>645.817</v>
      </c>
      <c r="D6" s="4">
        <f>D23+D26+D34+D39+D42+D52+D56+D59+D63+D64+D65+D66+D69+D75+D76+D77+D78+D79+D80+D81+D82+D85+D92+D93+D94+D95+D98+D99+D102+D105+D106+D107+D108</f>
        <v>-3999</v>
      </c>
      <c r="E6" s="4">
        <f>E23+E26+E34+E39+E42+E52+E56+E59+E63+E64+E65+E66+E69+E75+E76+E77+E78+E79+E80+E81+E82+E85+E92+E93+E94+E95+E98+E99+E102+E105+E106+E107+E108</f>
        <v>4423</v>
      </c>
      <c r="F6" s="19">
        <f>F23+F26+F34+F39+F42+F52+F56+F59+F63+F64+F65+F66+F69+F75+F76+F77+F78+F79+F80+F81+F82+F85+F92+F93+F94+F95+F98+F99+F102+F105+F106+F107+F108</f>
        <v>424</v>
      </c>
      <c r="G6" s="94">
        <f>G23+G26+G34+G39+G42+G52+G56+G59+G63+G64+G65+G66+G69+G75+G76+G77+G78+G79+G80+G81+G82+G85+G92+G93+G94+G95+G98+G99+G102+G105+G106+G107+G108</f>
        <v>644448</v>
      </c>
      <c r="H6" s="17">
        <v>644.448</v>
      </c>
      <c r="I6" s="125">
        <f>I23+I26+I34+I39+I42+I52+I56+I59+I63+I64+I65+I66+I69+I75+I76+I77+I78+I79+I80+I81+I82+I85+I92+I93+I94+I95+I98+I99+I102+I105+I106+I107+I108</f>
        <v>644236</v>
      </c>
      <c r="J6" s="126">
        <f>J23+J26+J34+J39+J42+J52+J56+J59+J63+J64+J65+J66+J69+J75+J76+J77+J78+J79+J80+J81+J82+J85+J92+J93+J94+J95+J98+J99+J102+J105+J106+J107+J108</f>
        <v>644.2355</v>
      </c>
      <c r="K6" s="33">
        <f t="shared" si="1"/>
        <v>644236</v>
      </c>
      <c r="L6" s="85">
        <f t="shared" si="0"/>
        <v>644.236</v>
      </c>
      <c r="M6" s="76">
        <f aca="true" t="shared" si="5" ref="M6:M69">B6+F6-G6</f>
        <v>0</v>
      </c>
      <c r="N6" s="76">
        <f aca="true" t="shared" si="6" ref="N6:N69">B6+D6+E6-G6</f>
        <v>0</v>
      </c>
      <c r="O6" s="102">
        <f t="shared" si="2"/>
        <v>644.024</v>
      </c>
      <c r="P6" s="33">
        <f>H6-K6</f>
        <v>-643591.552</v>
      </c>
      <c r="Q6" s="33">
        <f>J6-L6</f>
        <v>-0.0004999999999881766</v>
      </c>
    </row>
    <row r="7" spans="1:17" ht="25.5">
      <c r="A7" s="115" t="s">
        <v>83</v>
      </c>
      <c r="B7" s="103">
        <f>SUM(B10+B24+B27+B32+B35+B36+B37+B40+B43+B50)</f>
        <v>2376388</v>
      </c>
      <c r="C7" s="86">
        <v>2396.645</v>
      </c>
      <c r="D7" s="112">
        <v>-13931</v>
      </c>
      <c r="E7" s="91">
        <v>-5077</v>
      </c>
      <c r="F7" s="86">
        <f>SUM(F10+F24+F27+F32+F35+F36+F37+F40+F43+F50)</f>
        <v>-15698</v>
      </c>
      <c r="G7" s="103">
        <f>SUM(G10+G24+G27+G32+G35+G36+G37+G40+G43+G50)</f>
        <v>2360690</v>
      </c>
      <c r="H7" s="70">
        <v>2360.69</v>
      </c>
      <c r="I7" s="127">
        <f>SUM(I10+I24+I27+I32+I35+I36+I37+I40+I43+I50)</f>
        <v>2368539</v>
      </c>
      <c r="J7" s="128">
        <f>SUM(J10+J24+J27+J32+J35+J36+J37+J40+J43+J50)</f>
        <v>2368.539</v>
      </c>
      <c r="K7" s="33">
        <f t="shared" si="1"/>
        <v>2368539</v>
      </c>
      <c r="L7" s="85">
        <f t="shared" si="0"/>
        <v>2368.539</v>
      </c>
      <c r="M7" s="76">
        <f>B7+F7-G7</f>
        <v>0</v>
      </c>
      <c r="N7" s="76">
        <f>B7+D7+E7-G7</f>
        <v>-3310</v>
      </c>
      <c r="O7" s="102">
        <f t="shared" si="2"/>
        <v>2376.388</v>
      </c>
      <c r="P7" s="33">
        <f t="shared" si="3"/>
        <v>-2366178.31</v>
      </c>
      <c r="Q7" s="33">
        <f t="shared" si="4"/>
        <v>0</v>
      </c>
    </row>
    <row r="8" spans="1:17" ht="12.75" customHeight="1">
      <c r="A8" s="116" t="s">
        <v>3</v>
      </c>
      <c r="B8" s="103">
        <f>SUM(B11+B25+B29+B30+B31+B33+B35+B36+B38+B41+B45+B51)</f>
        <v>2368760</v>
      </c>
      <c r="C8" s="70">
        <v>2388.906</v>
      </c>
      <c r="D8" s="91">
        <v>-15077</v>
      </c>
      <c r="E8" s="91">
        <v>-5069</v>
      </c>
      <c r="F8" s="86">
        <f>SUM(F11+F25+F29+F30+F31+F33+F35+F36+F38+F41+F45+F51)</f>
        <v>-15629</v>
      </c>
      <c r="G8" s="103">
        <f>SUM(G11+G25+G29+G30+G31+G33+G35+G36+G38+G41+G45+G51)</f>
        <v>2353131</v>
      </c>
      <c r="H8" s="70">
        <v>2353.131</v>
      </c>
      <c r="I8" s="127">
        <f>I11+I25+I29+I30+I31+I33+I35+I36+I38+I41+I45+I51</f>
        <v>2360945</v>
      </c>
      <c r="J8" s="128">
        <f>J11+J25+J29+J30+J31+J33+J35+J36+J38+J41+J45+J51</f>
        <v>2360.945</v>
      </c>
      <c r="K8" s="33">
        <f t="shared" si="1"/>
        <v>2360945.5</v>
      </c>
      <c r="L8" s="85">
        <f t="shared" si="0"/>
        <v>2360.945</v>
      </c>
      <c r="M8" s="76">
        <f t="shared" si="5"/>
        <v>0</v>
      </c>
      <c r="N8" s="76">
        <f t="shared" si="6"/>
        <v>-4517</v>
      </c>
      <c r="O8" s="102">
        <f t="shared" si="2"/>
        <v>2368.76</v>
      </c>
      <c r="P8" s="33">
        <f t="shared" si="3"/>
        <v>-2358592.369</v>
      </c>
      <c r="Q8" s="33">
        <f t="shared" si="4"/>
        <v>0</v>
      </c>
    </row>
    <row r="9" spans="1:17" ht="12.75" customHeight="1">
      <c r="A9" s="116" t="s">
        <v>65</v>
      </c>
      <c r="B9" s="103">
        <f>SUM(B23+B26+B34+B39+B42+B52)</f>
        <v>7628</v>
      </c>
      <c r="C9" s="70">
        <v>7.739</v>
      </c>
      <c r="D9" s="91">
        <v>-103</v>
      </c>
      <c r="E9" s="91">
        <v>-8</v>
      </c>
      <c r="F9" s="86">
        <f>SUM(F23+F26+F34+F39+F42+F52)</f>
        <v>-69</v>
      </c>
      <c r="G9" s="103">
        <f>SUM(G23+G26+G34+G39+G42+G52)</f>
        <v>7559</v>
      </c>
      <c r="H9" s="70">
        <v>7.559</v>
      </c>
      <c r="I9" s="127">
        <f>SUM(I23+I26+I34+I39+I42+I52)</f>
        <v>7594</v>
      </c>
      <c r="J9" s="128">
        <f>SUM(J23+J26+J34+J39+J42+J52)</f>
        <v>7.594</v>
      </c>
      <c r="K9" s="33">
        <f t="shared" si="1"/>
        <v>7593.5</v>
      </c>
      <c r="L9" s="85">
        <f t="shared" si="0"/>
        <v>7.594</v>
      </c>
      <c r="M9" s="76">
        <f t="shared" si="5"/>
        <v>0</v>
      </c>
      <c r="N9" s="76">
        <f t="shared" si="6"/>
        <v>-42</v>
      </c>
      <c r="O9" s="102">
        <f t="shared" si="2"/>
        <v>7.628</v>
      </c>
      <c r="P9" s="33">
        <f t="shared" si="3"/>
        <v>-7585.941</v>
      </c>
      <c r="Q9" s="33">
        <f t="shared" si="4"/>
        <v>0</v>
      </c>
    </row>
    <row r="10" spans="1:17" s="77" customFormat="1" ht="19.5" customHeight="1">
      <c r="A10" s="117" t="s">
        <v>64</v>
      </c>
      <c r="B10" s="97">
        <v>1163724</v>
      </c>
      <c r="C10" s="74">
        <v>1163.724</v>
      </c>
      <c r="D10" s="122">
        <v>-6095</v>
      </c>
      <c r="E10" s="99">
        <f>E11+E23</f>
        <v>1415</v>
      </c>
      <c r="F10" s="94">
        <f>F12+F23</f>
        <v>-4680</v>
      </c>
      <c r="G10" s="94">
        <f>G11+G23</f>
        <v>1159044</v>
      </c>
      <c r="H10" s="75">
        <v>1159.044</v>
      </c>
      <c r="I10" s="125">
        <f>I12+I23</f>
        <v>1161384</v>
      </c>
      <c r="J10" s="126">
        <v>1161.384</v>
      </c>
      <c r="K10" s="95">
        <f t="shared" si="1"/>
        <v>1161384</v>
      </c>
      <c r="L10" s="95">
        <f t="shared" si="0"/>
        <v>1161.384</v>
      </c>
      <c r="M10" s="96">
        <f>B10+F10-G10</f>
        <v>0</v>
      </c>
      <c r="N10" s="96">
        <f>B10+D10+E10-G10</f>
        <v>0</v>
      </c>
      <c r="O10" s="95">
        <f t="shared" si="2"/>
        <v>1163.724</v>
      </c>
      <c r="P10" s="95">
        <f>H10-K10</f>
        <v>-1160224.956</v>
      </c>
      <c r="Q10" s="95">
        <f t="shared" si="4"/>
        <v>0</v>
      </c>
    </row>
    <row r="11" spans="1:17" ht="12.75">
      <c r="A11" s="1" t="s">
        <v>3</v>
      </c>
      <c r="B11" s="108">
        <v>1163645</v>
      </c>
      <c r="C11" s="18">
        <v>1163.645</v>
      </c>
      <c r="D11" s="112">
        <v>-6094</v>
      </c>
      <c r="E11" s="91">
        <v>1401</v>
      </c>
      <c r="F11" s="2">
        <f>F14+F15+F16+F17+F18+F19+F20+F21+F22</f>
        <v>-4693</v>
      </c>
      <c r="G11" s="69">
        <f>B11+D11+E11</f>
        <v>1158952</v>
      </c>
      <c r="H11" s="67">
        <v>1158.952</v>
      </c>
      <c r="I11" s="129">
        <v>1161299</v>
      </c>
      <c r="J11" s="130">
        <v>1161.299</v>
      </c>
      <c r="K11" s="33">
        <f t="shared" si="1"/>
        <v>1161298.5</v>
      </c>
      <c r="L11" s="85">
        <f t="shared" si="0"/>
        <v>1161.299</v>
      </c>
      <c r="M11" s="76">
        <f t="shared" si="5"/>
        <v>0</v>
      </c>
      <c r="N11" s="76">
        <f t="shared" si="6"/>
        <v>0</v>
      </c>
      <c r="O11" s="102">
        <f t="shared" si="2"/>
        <v>1163.645</v>
      </c>
      <c r="P11" s="33">
        <f t="shared" si="3"/>
        <v>-1160139.548</v>
      </c>
      <c r="Q11" s="33">
        <f t="shared" si="4"/>
        <v>0</v>
      </c>
    </row>
    <row r="12" spans="1:17" ht="12.75">
      <c r="A12" s="1" t="s">
        <v>4</v>
      </c>
      <c r="B12" s="108">
        <v>1163645</v>
      </c>
      <c r="C12" s="2">
        <v>1163.645</v>
      </c>
      <c r="D12" s="112">
        <v>-6094</v>
      </c>
      <c r="E12" s="91">
        <v>1401</v>
      </c>
      <c r="F12" s="2">
        <f>F14+F15+F16+F17+F18+F19+F20+F21+F22</f>
        <v>-4693</v>
      </c>
      <c r="G12" s="69">
        <f>G14+G15+G16+G17+G18+G19+G20+G21+G22</f>
        <v>1158952</v>
      </c>
      <c r="H12" s="67">
        <v>1158.952</v>
      </c>
      <c r="I12" s="129">
        <v>1161299</v>
      </c>
      <c r="J12" s="130">
        <v>1161.299</v>
      </c>
      <c r="K12" s="33">
        <f t="shared" si="1"/>
        <v>1161298.5</v>
      </c>
      <c r="L12" s="85">
        <f t="shared" si="0"/>
        <v>1161.299</v>
      </c>
      <c r="M12" s="76">
        <f t="shared" si="5"/>
        <v>0</v>
      </c>
      <c r="N12" s="76">
        <f t="shared" si="6"/>
        <v>0</v>
      </c>
      <c r="O12" s="102">
        <f t="shared" si="2"/>
        <v>1163.645</v>
      </c>
      <c r="P12" s="33">
        <f t="shared" si="3"/>
        <v>-1160139.548</v>
      </c>
      <c r="Q12" s="33">
        <f t="shared" si="4"/>
        <v>0</v>
      </c>
    </row>
    <row r="13" spans="1:17" ht="12.75">
      <c r="A13" s="1" t="s">
        <v>5</v>
      </c>
      <c r="B13" s="109"/>
      <c r="C13" s="67"/>
      <c r="D13" s="1"/>
      <c r="E13" s="1"/>
      <c r="F13" s="2"/>
      <c r="G13" s="69"/>
      <c r="H13" s="67">
        <v>0</v>
      </c>
      <c r="I13" s="131"/>
      <c r="J13" s="132"/>
      <c r="K13" s="33">
        <f t="shared" si="1"/>
        <v>0</v>
      </c>
      <c r="L13" s="85"/>
      <c r="M13" s="76">
        <f t="shared" si="5"/>
        <v>0</v>
      </c>
      <c r="N13" s="76">
        <f t="shared" si="6"/>
        <v>0</v>
      </c>
      <c r="O13" s="102">
        <f t="shared" si="2"/>
        <v>0</v>
      </c>
      <c r="P13" s="33">
        <f t="shared" si="3"/>
        <v>0</v>
      </c>
      <c r="Q13" s="33">
        <f t="shared" si="4"/>
        <v>0</v>
      </c>
    </row>
    <row r="14" spans="1:17" ht="12.75">
      <c r="A14" s="1" t="s">
        <v>6</v>
      </c>
      <c r="B14" s="93">
        <v>88186</v>
      </c>
      <c r="C14" s="67">
        <v>88.186</v>
      </c>
      <c r="D14" s="112">
        <v>-1102</v>
      </c>
      <c r="E14" s="119">
        <v>80</v>
      </c>
      <c r="F14" s="45">
        <f>D14+E14</f>
        <v>-1022</v>
      </c>
      <c r="G14" s="78">
        <f>B14+D14+E14</f>
        <v>87164</v>
      </c>
      <c r="H14" s="67">
        <v>87.164</v>
      </c>
      <c r="I14" s="133">
        <v>87675</v>
      </c>
      <c r="J14" s="132">
        <v>87.675</v>
      </c>
      <c r="K14" s="33">
        <f t="shared" si="1"/>
        <v>87675</v>
      </c>
      <c r="L14" s="85">
        <f aca="true" t="shared" si="7" ref="L14:L27">I14/1000</f>
        <v>87.675</v>
      </c>
      <c r="M14" s="76">
        <f t="shared" si="5"/>
        <v>0</v>
      </c>
      <c r="N14" s="76">
        <f t="shared" si="6"/>
        <v>0</v>
      </c>
      <c r="O14" s="102">
        <f t="shared" si="2"/>
        <v>88.186</v>
      </c>
      <c r="P14" s="33">
        <f t="shared" si="3"/>
        <v>-87587.836</v>
      </c>
      <c r="Q14" s="33">
        <f t="shared" si="4"/>
        <v>0</v>
      </c>
    </row>
    <row r="15" spans="1:17" ht="12.75">
      <c r="A15" s="1" t="s">
        <v>7</v>
      </c>
      <c r="B15" s="93">
        <v>217088</v>
      </c>
      <c r="C15" s="67">
        <v>217.088</v>
      </c>
      <c r="D15" s="112">
        <v>-1366</v>
      </c>
      <c r="E15" s="119">
        <v>-914</v>
      </c>
      <c r="F15" s="45">
        <f aca="true" t="shared" si="8" ref="F15:F23">D15+E15</f>
        <v>-2280</v>
      </c>
      <c r="G15" s="78">
        <f aca="true" t="shared" si="9" ref="G15:G23">B15+D15+E15</f>
        <v>214808</v>
      </c>
      <c r="H15" s="67">
        <v>214.808</v>
      </c>
      <c r="I15" s="133">
        <v>215948</v>
      </c>
      <c r="J15" s="132">
        <v>215.948</v>
      </c>
      <c r="K15" s="33">
        <f t="shared" si="1"/>
        <v>215948</v>
      </c>
      <c r="L15" s="85">
        <f t="shared" si="7"/>
        <v>215.948</v>
      </c>
      <c r="M15" s="76">
        <f>B15+F15-G15</f>
        <v>0</v>
      </c>
      <c r="N15" s="76">
        <f t="shared" si="6"/>
        <v>0</v>
      </c>
      <c r="O15" s="102">
        <f t="shared" si="2"/>
        <v>217.088</v>
      </c>
      <c r="P15" s="33">
        <f t="shared" si="3"/>
        <v>-215733.192</v>
      </c>
      <c r="Q15" s="33">
        <f t="shared" si="4"/>
        <v>0</v>
      </c>
    </row>
    <row r="16" spans="1:17" ht="12.75">
      <c r="A16" s="1" t="s">
        <v>8</v>
      </c>
      <c r="B16" s="93">
        <v>104773</v>
      </c>
      <c r="C16" s="67">
        <v>104.773</v>
      </c>
      <c r="D16" s="112">
        <v>-303</v>
      </c>
      <c r="E16" s="119">
        <v>1451</v>
      </c>
      <c r="F16" s="45">
        <f t="shared" si="8"/>
        <v>1148</v>
      </c>
      <c r="G16" s="78">
        <f t="shared" si="9"/>
        <v>105921</v>
      </c>
      <c r="H16" s="67">
        <v>105.921</v>
      </c>
      <c r="I16" s="133">
        <v>105347</v>
      </c>
      <c r="J16" s="132">
        <v>105.347</v>
      </c>
      <c r="K16" s="33">
        <f t="shared" si="1"/>
        <v>105347</v>
      </c>
      <c r="L16" s="85">
        <f t="shared" si="7"/>
        <v>105.347</v>
      </c>
      <c r="M16" s="76">
        <f t="shared" si="5"/>
        <v>0</v>
      </c>
      <c r="N16" s="76">
        <f t="shared" si="6"/>
        <v>0</v>
      </c>
      <c r="O16" s="102">
        <f t="shared" si="2"/>
        <v>104.773</v>
      </c>
      <c r="P16" s="33">
        <f t="shared" si="3"/>
        <v>-105241.079</v>
      </c>
      <c r="Q16" s="33">
        <f t="shared" si="4"/>
        <v>0</v>
      </c>
    </row>
    <row r="17" spans="1:17" ht="12.75">
      <c r="A17" s="1" t="s">
        <v>9</v>
      </c>
      <c r="B17" s="93">
        <v>96880</v>
      </c>
      <c r="C17" s="67">
        <v>96.88</v>
      </c>
      <c r="D17" s="112">
        <v>-258</v>
      </c>
      <c r="E17" s="119">
        <v>559</v>
      </c>
      <c r="F17" s="45">
        <f t="shared" si="8"/>
        <v>301</v>
      </c>
      <c r="G17" s="78">
        <f t="shared" si="9"/>
        <v>97181</v>
      </c>
      <c r="H17" s="67">
        <v>97.181</v>
      </c>
      <c r="I17" s="133">
        <v>97030</v>
      </c>
      <c r="J17" s="132">
        <v>97.03</v>
      </c>
      <c r="K17" s="33">
        <f t="shared" si="1"/>
        <v>97030.5</v>
      </c>
      <c r="L17" s="85">
        <f t="shared" si="7"/>
        <v>97.03</v>
      </c>
      <c r="M17" s="76">
        <f t="shared" si="5"/>
        <v>0</v>
      </c>
      <c r="N17" s="76">
        <f t="shared" si="6"/>
        <v>0</v>
      </c>
      <c r="O17" s="102">
        <f t="shared" si="2"/>
        <v>96.88</v>
      </c>
      <c r="P17" s="33">
        <f t="shared" si="3"/>
        <v>-96933.319</v>
      </c>
      <c r="Q17" s="33">
        <f t="shared" si="4"/>
        <v>0</v>
      </c>
    </row>
    <row r="18" spans="1:17" ht="12.75">
      <c r="A18" s="1" t="s">
        <v>10</v>
      </c>
      <c r="B18" s="93">
        <v>60712</v>
      </c>
      <c r="C18" s="67">
        <v>60.712</v>
      </c>
      <c r="D18" s="112">
        <v>-494</v>
      </c>
      <c r="E18" s="119">
        <v>79</v>
      </c>
      <c r="F18" s="45">
        <f t="shared" si="8"/>
        <v>-415</v>
      </c>
      <c r="G18" s="78">
        <f t="shared" si="9"/>
        <v>60297</v>
      </c>
      <c r="H18" s="67">
        <v>60.297</v>
      </c>
      <c r="I18" s="133">
        <v>60505</v>
      </c>
      <c r="J18" s="132">
        <v>60.505</v>
      </c>
      <c r="K18" s="33">
        <f t="shared" si="1"/>
        <v>60504.5</v>
      </c>
      <c r="L18" s="85">
        <f t="shared" si="7"/>
        <v>60.505</v>
      </c>
      <c r="M18" s="76">
        <f t="shared" si="5"/>
        <v>0</v>
      </c>
      <c r="N18" s="76">
        <f t="shared" si="6"/>
        <v>0</v>
      </c>
      <c r="O18" s="102">
        <f t="shared" si="2"/>
        <v>60.712</v>
      </c>
      <c r="P18" s="33">
        <f t="shared" si="3"/>
        <v>-60444.203</v>
      </c>
      <c r="Q18" s="33">
        <f t="shared" si="4"/>
        <v>0</v>
      </c>
    </row>
    <row r="19" spans="1:17" ht="12.75">
      <c r="A19" s="1" t="s">
        <v>11</v>
      </c>
      <c r="B19" s="93">
        <v>133910</v>
      </c>
      <c r="C19" s="67">
        <v>133.91</v>
      </c>
      <c r="D19" s="112">
        <v>-276</v>
      </c>
      <c r="E19" s="119">
        <v>820</v>
      </c>
      <c r="F19" s="45">
        <f t="shared" si="8"/>
        <v>544</v>
      </c>
      <c r="G19" s="78">
        <f t="shared" si="9"/>
        <v>134454</v>
      </c>
      <c r="H19" s="67">
        <v>134.454</v>
      </c>
      <c r="I19" s="133">
        <v>134182</v>
      </c>
      <c r="J19" s="132">
        <v>134.182</v>
      </c>
      <c r="K19" s="33">
        <f t="shared" si="1"/>
        <v>134182</v>
      </c>
      <c r="L19" s="85">
        <f t="shared" si="7"/>
        <v>134.182</v>
      </c>
      <c r="M19" s="76">
        <f t="shared" si="5"/>
        <v>0</v>
      </c>
      <c r="N19" s="76">
        <f t="shared" si="6"/>
        <v>0</v>
      </c>
      <c r="O19" s="102">
        <f t="shared" si="2"/>
        <v>133.91</v>
      </c>
      <c r="P19" s="33">
        <f t="shared" si="3"/>
        <v>-134047.546</v>
      </c>
      <c r="Q19" s="33">
        <f t="shared" si="4"/>
        <v>0</v>
      </c>
    </row>
    <row r="20" spans="1:17" ht="12.75">
      <c r="A20" s="1" t="s">
        <v>12</v>
      </c>
      <c r="B20" s="93">
        <v>266869</v>
      </c>
      <c r="C20" s="67">
        <v>266.869</v>
      </c>
      <c r="D20" s="112">
        <v>-1271</v>
      </c>
      <c r="E20" s="119">
        <v>-303</v>
      </c>
      <c r="F20" s="45">
        <f t="shared" si="8"/>
        <v>-1574</v>
      </c>
      <c r="G20" s="78">
        <f t="shared" si="9"/>
        <v>265295</v>
      </c>
      <c r="H20" s="67">
        <v>265.295</v>
      </c>
      <c r="I20" s="133">
        <v>266082</v>
      </c>
      <c r="J20" s="132">
        <v>266.082</v>
      </c>
      <c r="K20" s="33">
        <f t="shared" si="1"/>
        <v>266082</v>
      </c>
      <c r="L20" s="85">
        <f t="shared" si="7"/>
        <v>266.082</v>
      </c>
      <c r="M20" s="76">
        <f t="shared" si="5"/>
        <v>0</v>
      </c>
      <c r="N20" s="76">
        <f t="shared" si="6"/>
        <v>0</v>
      </c>
      <c r="O20" s="102">
        <f t="shared" si="2"/>
        <v>266.869</v>
      </c>
      <c r="P20" s="33">
        <f t="shared" si="3"/>
        <v>-265816.705</v>
      </c>
      <c r="Q20" s="33">
        <f t="shared" si="4"/>
        <v>0</v>
      </c>
    </row>
    <row r="21" spans="1:17" ht="12.75">
      <c r="A21" s="1" t="s">
        <v>13</v>
      </c>
      <c r="B21" s="93">
        <v>30324</v>
      </c>
      <c r="C21" s="67">
        <v>30.324</v>
      </c>
      <c r="D21" s="112">
        <v>-248</v>
      </c>
      <c r="E21" s="119">
        <v>-130</v>
      </c>
      <c r="F21" s="45">
        <f t="shared" si="8"/>
        <v>-378</v>
      </c>
      <c r="G21" s="78">
        <f t="shared" si="9"/>
        <v>29946</v>
      </c>
      <c r="H21" s="67">
        <v>29.946</v>
      </c>
      <c r="I21" s="133">
        <v>30135</v>
      </c>
      <c r="J21" s="132">
        <v>30.135</v>
      </c>
      <c r="K21" s="33">
        <f t="shared" si="1"/>
        <v>30135</v>
      </c>
      <c r="L21" s="85">
        <f t="shared" si="7"/>
        <v>30.135</v>
      </c>
      <c r="M21" s="76">
        <f t="shared" si="5"/>
        <v>0</v>
      </c>
      <c r="N21" s="76">
        <f t="shared" si="6"/>
        <v>0</v>
      </c>
      <c r="O21" s="102">
        <f t="shared" si="2"/>
        <v>30.324</v>
      </c>
      <c r="P21" s="33">
        <f t="shared" si="3"/>
        <v>-30105.054</v>
      </c>
      <c r="Q21" s="33">
        <f t="shared" si="4"/>
        <v>0</v>
      </c>
    </row>
    <row r="22" spans="1:17" ht="12.75">
      <c r="A22" s="1" t="s">
        <v>14</v>
      </c>
      <c r="B22" s="93">
        <v>164903</v>
      </c>
      <c r="C22" s="67">
        <v>164.903</v>
      </c>
      <c r="D22" s="112">
        <v>-776</v>
      </c>
      <c r="E22" s="119">
        <v>-241</v>
      </c>
      <c r="F22" s="45">
        <f t="shared" si="8"/>
        <v>-1017</v>
      </c>
      <c r="G22" s="78">
        <f t="shared" si="9"/>
        <v>163886</v>
      </c>
      <c r="H22" s="67">
        <v>163.886</v>
      </c>
      <c r="I22" s="133">
        <v>164395</v>
      </c>
      <c r="J22" s="132">
        <v>164.395</v>
      </c>
      <c r="K22" s="33">
        <f t="shared" si="1"/>
        <v>164394.5</v>
      </c>
      <c r="L22" s="85">
        <f t="shared" si="7"/>
        <v>164.395</v>
      </c>
      <c r="M22" s="76">
        <f t="shared" si="5"/>
        <v>0</v>
      </c>
      <c r="N22" s="76">
        <f t="shared" si="6"/>
        <v>0</v>
      </c>
      <c r="O22" s="102">
        <f t="shared" si="2"/>
        <v>164.903</v>
      </c>
      <c r="P22" s="33">
        <f t="shared" si="3"/>
        <v>-164230.614</v>
      </c>
      <c r="Q22" s="33">
        <f t="shared" si="4"/>
        <v>0</v>
      </c>
    </row>
    <row r="23" spans="1:17" ht="12.75">
      <c r="A23" s="1" t="s">
        <v>65</v>
      </c>
      <c r="B23" s="92">
        <v>79</v>
      </c>
      <c r="C23" s="67">
        <v>0.079</v>
      </c>
      <c r="D23" s="112">
        <v>-1</v>
      </c>
      <c r="E23" s="88">
        <v>14</v>
      </c>
      <c r="F23" s="45">
        <f t="shared" si="8"/>
        <v>13</v>
      </c>
      <c r="G23" s="69">
        <f t="shared" si="9"/>
        <v>92</v>
      </c>
      <c r="H23" s="67">
        <v>0.092</v>
      </c>
      <c r="I23" s="129">
        <v>85</v>
      </c>
      <c r="J23" s="132">
        <v>0.085</v>
      </c>
      <c r="K23" s="33">
        <f t="shared" si="1"/>
        <v>85.5</v>
      </c>
      <c r="L23" s="85">
        <f t="shared" si="7"/>
        <v>0.085</v>
      </c>
      <c r="M23" s="76">
        <f t="shared" si="5"/>
        <v>0</v>
      </c>
      <c r="N23" s="76">
        <f t="shared" si="6"/>
        <v>0</v>
      </c>
      <c r="O23" s="102">
        <f t="shared" si="2"/>
        <v>0.079</v>
      </c>
      <c r="P23" s="33">
        <f t="shared" si="3"/>
        <v>-85.408</v>
      </c>
      <c r="Q23" s="33">
        <f t="shared" si="4"/>
        <v>0</v>
      </c>
    </row>
    <row r="24" spans="1:17" s="77" customFormat="1" ht="12.75">
      <c r="A24" s="117" t="s">
        <v>66</v>
      </c>
      <c r="B24" s="97">
        <v>52957</v>
      </c>
      <c r="C24" s="74">
        <v>52.957</v>
      </c>
      <c r="D24" s="94">
        <f>D25+D26</f>
        <v>-515</v>
      </c>
      <c r="E24" s="94">
        <f>E25+E26</f>
        <v>-271</v>
      </c>
      <c r="F24" s="94">
        <f>F25+F26</f>
        <v>-786</v>
      </c>
      <c r="G24" s="94">
        <f>B24+D24+E24</f>
        <v>52171</v>
      </c>
      <c r="H24" s="74">
        <v>52.171</v>
      </c>
      <c r="I24" s="134">
        <f>I25+I26</f>
        <v>52564</v>
      </c>
      <c r="J24" s="126">
        <v>52.564</v>
      </c>
      <c r="K24" s="95">
        <f t="shared" si="1"/>
        <v>52564</v>
      </c>
      <c r="L24" s="95">
        <f t="shared" si="7"/>
        <v>52.564</v>
      </c>
      <c r="M24" s="96">
        <f t="shared" si="5"/>
        <v>0</v>
      </c>
      <c r="N24" s="96">
        <f t="shared" si="6"/>
        <v>0</v>
      </c>
      <c r="O24" s="95">
        <f t="shared" si="2"/>
        <v>52.957</v>
      </c>
      <c r="P24" s="95">
        <f t="shared" si="3"/>
        <v>-52511.829</v>
      </c>
      <c r="Q24" s="95">
        <f t="shared" si="4"/>
        <v>0</v>
      </c>
    </row>
    <row r="25" spans="1:17" ht="12.75">
      <c r="A25" s="1" t="s">
        <v>3</v>
      </c>
      <c r="B25" s="97">
        <v>49301</v>
      </c>
      <c r="C25" s="67">
        <v>49.301</v>
      </c>
      <c r="D25" s="112">
        <v>-461</v>
      </c>
      <c r="E25" s="91">
        <v>-276</v>
      </c>
      <c r="F25" s="45">
        <f>D25+E25</f>
        <v>-737</v>
      </c>
      <c r="G25" s="78">
        <f>B25+D25+E25</f>
        <v>48564</v>
      </c>
      <c r="H25" s="67">
        <v>48.564</v>
      </c>
      <c r="I25" s="135">
        <v>48932</v>
      </c>
      <c r="J25" s="132">
        <v>48.932</v>
      </c>
      <c r="K25" s="33">
        <f t="shared" si="1"/>
        <v>48932.5</v>
      </c>
      <c r="L25" s="85">
        <f t="shared" si="7"/>
        <v>48.932</v>
      </c>
      <c r="M25" s="76">
        <f t="shared" si="5"/>
        <v>0</v>
      </c>
      <c r="N25" s="76">
        <f t="shared" si="6"/>
        <v>0</v>
      </c>
      <c r="O25" s="102">
        <f t="shared" si="2"/>
        <v>49.301</v>
      </c>
      <c r="P25" s="33">
        <f t="shared" si="3"/>
        <v>-48883.936</v>
      </c>
      <c r="Q25" s="33">
        <f t="shared" si="4"/>
        <v>0</v>
      </c>
    </row>
    <row r="26" spans="1:17" ht="12.75">
      <c r="A26" s="1" t="s">
        <v>65</v>
      </c>
      <c r="B26" s="97">
        <v>3656</v>
      </c>
      <c r="C26" s="67">
        <v>3.656</v>
      </c>
      <c r="D26" s="90">
        <v>-54</v>
      </c>
      <c r="E26" s="90">
        <v>5</v>
      </c>
      <c r="F26" s="45">
        <f>D26+E26</f>
        <v>-49</v>
      </c>
      <c r="G26" s="69">
        <f>B26+D26+E26</f>
        <v>3607</v>
      </c>
      <c r="H26" s="67">
        <v>3.607</v>
      </c>
      <c r="I26" s="135">
        <v>3632</v>
      </c>
      <c r="J26" s="132">
        <v>3.632</v>
      </c>
      <c r="K26" s="33">
        <f t="shared" si="1"/>
        <v>3631.5</v>
      </c>
      <c r="L26" s="85">
        <f t="shared" si="7"/>
        <v>3.632</v>
      </c>
      <c r="M26" s="76">
        <f t="shared" si="5"/>
        <v>0</v>
      </c>
      <c r="N26" s="76">
        <f t="shared" si="6"/>
        <v>0</v>
      </c>
      <c r="O26" s="102">
        <f t="shared" si="2"/>
        <v>3.656</v>
      </c>
      <c r="P26" s="33">
        <f t="shared" si="3"/>
        <v>-3627.893</v>
      </c>
      <c r="Q26" s="33">
        <f t="shared" si="4"/>
        <v>0</v>
      </c>
    </row>
    <row r="27" spans="1:17" s="77" customFormat="1" ht="12.75">
      <c r="A27" s="117" t="s">
        <v>67</v>
      </c>
      <c r="B27" s="97">
        <v>57729</v>
      </c>
      <c r="C27" s="74">
        <v>57.729</v>
      </c>
      <c r="D27" s="94">
        <f>D29+D30+D31</f>
        <v>-167</v>
      </c>
      <c r="E27" s="94">
        <f>E29+E30+E31</f>
        <v>159</v>
      </c>
      <c r="F27" s="94">
        <f>F29+F30+F31</f>
        <v>-8</v>
      </c>
      <c r="G27" s="94">
        <f>B27+D27+E27</f>
        <v>57721</v>
      </c>
      <c r="H27" s="74">
        <v>57.721</v>
      </c>
      <c r="I27" s="134">
        <f>I29+I30+I31</f>
        <v>57725</v>
      </c>
      <c r="J27" s="126">
        <v>57.725</v>
      </c>
      <c r="K27" s="95">
        <f t="shared" si="1"/>
        <v>57725</v>
      </c>
      <c r="L27" s="95">
        <f t="shared" si="7"/>
        <v>57.725</v>
      </c>
      <c r="M27" s="96">
        <f t="shared" si="5"/>
        <v>0</v>
      </c>
      <c r="N27" s="96">
        <f t="shared" si="6"/>
        <v>0</v>
      </c>
      <c r="O27" s="95">
        <f t="shared" si="2"/>
        <v>57.729</v>
      </c>
      <c r="P27" s="95">
        <f t="shared" si="3"/>
        <v>-57667.279</v>
      </c>
      <c r="Q27" s="95">
        <f t="shared" si="4"/>
        <v>0</v>
      </c>
    </row>
    <row r="28" spans="1:17" ht="12.75">
      <c r="A28" s="1" t="s">
        <v>15</v>
      </c>
      <c r="B28" s="109"/>
      <c r="C28" s="67"/>
      <c r="D28" s="90"/>
      <c r="E28" s="1"/>
      <c r="F28" s="2"/>
      <c r="G28" s="69"/>
      <c r="H28" s="67">
        <v>0</v>
      </c>
      <c r="I28" s="131"/>
      <c r="J28" s="132"/>
      <c r="K28" s="33">
        <f t="shared" si="1"/>
        <v>0</v>
      </c>
      <c r="L28" s="85"/>
      <c r="M28" s="76"/>
      <c r="N28" s="76"/>
      <c r="O28" s="102">
        <f t="shared" si="2"/>
        <v>0</v>
      </c>
      <c r="P28" s="33">
        <f t="shared" si="3"/>
        <v>0</v>
      </c>
      <c r="Q28" s="33">
        <f t="shared" si="4"/>
        <v>0</v>
      </c>
    </row>
    <row r="29" spans="1:17" ht="12.75">
      <c r="A29" s="1" t="s">
        <v>17</v>
      </c>
      <c r="B29" s="92">
        <v>36358</v>
      </c>
      <c r="C29" s="67">
        <v>36.358</v>
      </c>
      <c r="D29" s="112">
        <v>-102</v>
      </c>
      <c r="E29" s="91">
        <v>111</v>
      </c>
      <c r="F29" s="2">
        <f>D29+E29</f>
        <v>9</v>
      </c>
      <c r="G29" s="69">
        <f aca="true" t="shared" si="10" ref="G29:G36">B29+D29+E29</f>
        <v>36367</v>
      </c>
      <c r="H29" s="67">
        <v>36.367</v>
      </c>
      <c r="I29" s="133">
        <v>36363</v>
      </c>
      <c r="J29" s="132">
        <v>36.363</v>
      </c>
      <c r="K29" s="33">
        <f t="shared" si="1"/>
        <v>36362.5</v>
      </c>
      <c r="L29" s="85">
        <f aca="true" t="shared" si="11" ref="L29:L43">I29/1000</f>
        <v>36.363</v>
      </c>
      <c r="M29" s="76">
        <f t="shared" si="5"/>
        <v>0</v>
      </c>
      <c r="N29" s="76">
        <f t="shared" si="6"/>
        <v>0</v>
      </c>
      <c r="O29" s="102">
        <f t="shared" si="2"/>
        <v>36.358</v>
      </c>
      <c r="P29" s="33">
        <f t="shared" si="3"/>
        <v>-36326.133</v>
      </c>
      <c r="Q29" s="33">
        <f t="shared" si="4"/>
        <v>0</v>
      </c>
    </row>
    <row r="30" spans="1:17" ht="12.75">
      <c r="A30" s="1" t="s">
        <v>18</v>
      </c>
      <c r="B30" s="92">
        <v>10737</v>
      </c>
      <c r="C30" s="67">
        <v>10.737</v>
      </c>
      <c r="D30" s="112">
        <v>-22</v>
      </c>
      <c r="E30" s="91">
        <v>-25</v>
      </c>
      <c r="F30" s="2">
        <f>D30+E30</f>
        <v>-47</v>
      </c>
      <c r="G30" s="69">
        <f t="shared" si="10"/>
        <v>10690</v>
      </c>
      <c r="H30" s="67">
        <v>10.69</v>
      </c>
      <c r="I30" s="133">
        <v>10713</v>
      </c>
      <c r="J30" s="132">
        <v>10.713</v>
      </c>
      <c r="K30" s="33">
        <f t="shared" si="1"/>
        <v>10713.5</v>
      </c>
      <c r="L30" s="85">
        <f t="shared" si="11"/>
        <v>10.713</v>
      </c>
      <c r="M30" s="76">
        <f t="shared" si="5"/>
        <v>0</v>
      </c>
      <c r="N30" s="76">
        <f t="shared" si="6"/>
        <v>0</v>
      </c>
      <c r="O30" s="102">
        <f t="shared" si="2"/>
        <v>10.737</v>
      </c>
      <c r="P30" s="33">
        <f t="shared" si="3"/>
        <v>-10702.81</v>
      </c>
      <c r="Q30" s="33">
        <f t="shared" si="4"/>
        <v>0</v>
      </c>
    </row>
    <row r="31" spans="1:17" ht="12.75">
      <c r="A31" s="1" t="s">
        <v>19</v>
      </c>
      <c r="B31" s="92">
        <v>10634</v>
      </c>
      <c r="C31" s="67">
        <v>10.634</v>
      </c>
      <c r="D31" s="112">
        <v>-43</v>
      </c>
      <c r="E31" s="91">
        <v>73</v>
      </c>
      <c r="F31" s="2">
        <f>D31+E31</f>
        <v>30</v>
      </c>
      <c r="G31" s="69">
        <f t="shared" si="10"/>
        <v>10664</v>
      </c>
      <c r="H31" s="67">
        <v>10.664</v>
      </c>
      <c r="I31" s="133">
        <v>10649</v>
      </c>
      <c r="J31" s="132">
        <v>10.649</v>
      </c>
      <c r="K31" s="33">
        <f t="shared" si="1"/>
        <v>10649</v>
      </c>
      <c r="L31" s="85">
        <f t="shared" si="11"/>
        <v>10.649</v>
      </c>
      <c r="M31" s="76">
        <f t="shared" si="5"/>
        <v>0</v>
      </c>
      <c r="N31" s="76">
        <f t="shared" si="6"/>
        <v>0</v>
      </c>
      <c r="O31" s="102">
        <f t="shared" si="2"/>
        <v>10.634</v>
      </c>
      <c r="P31" s="33">
        <f t="shared" si="3"/>
        <v>-10638.336</v>
      </c>
      <c r="Q31" s="33">
        <f t="shared" si="4"/>
        <v>0</v>
      </c>
    </row>
    <row r="32" spans="1:17" s="77" customFormat="1" ht="12.75">
      <c r="A32" s="117" t="s">
        <v>68</v>
      </c>
      <c r="B32" s="97">
        <v>99247</v>
      </c>
      <c r="C32" s="74">
        <v>99.247</v>
      </c>
      <c r="D32" s="94">
        <f>D33+D34</f>
        <v>-807</v>
      </c>
      <c r="E32" s="94">
        <f>E33+E34</f>
        <v>110</v>
      </c>
      <c r="F32" s="94">
        <f>F33+F34</f>
        <v>-697</v>
      </c>
      <c r="G32" s="94">
        <f t="shared" si="10"/>
        <v>98550</v>
      </c>
      <c r="H32" s="74">
        <v>98.55</v>
      </c>
      <c r="I32" s="133">
        <v>98899</v>
      </c>
      <c r="J32" s="132">
        <v>98.899</v>
      </c>
      <c r="K32" s="95">
        <f t="shared" si="1"/>
        <v>98898.5</v>
      </c>
      <c r="L32" s="95">
        <f t="shared" si="11"/>
        <v>98.899</v>
      </c>
      <c r="M32" s="96">
        <f t="shared" si="5"/>
        <v>0</v>
      </c>
      <c r="N32" s="96">
        <f t="shared" si="6"/>
        <v>0</v>
      </c>
      <c r="O32" s="95">
        <f t="shared" si="2"/>
        <v>99.247</v>
      </c>
      <c r="P32" s="95">
        <f>H32-K32</f>
        <v>-98799.95</v>
      </c>
      <c r="Q32" s="95">
        <f t="shared" si="4"/>
        <v>0</v>
      </c>
    </row>
    <row r="33" spans="1:17" ht="12.75">
      <c r="A33" s="1" t="s">
        <v>3</v>
      </c>
      <c r="B33" s="97">
        <v>97163</v>
      </c>
      <c r="C33" s="67">
        <v>97.163</v>
      </c>
      <c r="D33" s="112">
        <v>-789</v>
      </c>
      <c r="E33" s="91">
        <v>115</v>
      </c>
      <c r="F33" s="2">
        <f>D33+E33</f>
        <v>-674</v>
      </c>
      <c r="G33" s="69">
        <f t="shared" si="10"/>
        <v>96489</v>
      </c>
      <c r="H33" s="67">
        <v>96.489</v>
      </c>
      <c r="I33" s="136">
        <v>96826</v>
      </c>
      <c r="J33" s="132">
        <v>96.826</v>
      </c>
      <c r="K33" s="33">
        <f t="shared" si="1"/>
        <v>96826</v>
      </c>
      <c r="L33" s="85">
        <f t="shared" si="11"/>
        <v>96.826</v>
      </c>
      <c r="M33" s="76">
        <f t="shared" si="5"/>
        <v>0</v>
      </c>
      <c r="N33" s="76">
        <f t="shared" si="6"/>
        <v>0</v>
      </c>
      <c r="O33" s="102">
        <f t="shared" si="2"/>
        <v>97.163</v>
      </c>
      <c r="P33" s="33">
        <f t="shared" si="3"/>
        <v>-96729.511</v>
      </c>
      <c r="Q33" s="33">
        <f t="shared" si="4"/>
        <v>0</v>
      </c>
    </row>
    <row r="34" spans="1:17" ht="12.75">
      <c r="A34" s="1" t="s">
        <v>65</v>
      </c>
      <c r="B34" s="97">
        <v>2084</v>
      </c>
      <c r="C34" s="67">
        <v>2.084</v>
      </c>
      <c r="D34" s="90">
        <v>-18</v>
      </c>
      <c r="E34" s="90">
        <v>-5</v>
      </c>
      <c r="F34" s="2">
        <f>D34+E34</f>
        <v>-23</v>
      </c>
      <c r="G34" s="69">
        <f t="shared" si="10"/>
        <v>2061</v>
      </c>
      <c r="H34" s="67">
        <v>2.061</v>
      </c>
      <c r="I34" s="135">
        <v>2073</v>
      </c>
      <c r="J34" s="132">
        <v>2.073</v>
      </c>
      <c r="K34" s="33">
        <f t="shared" si="1"/>
        <v>2072.5</v>
      </c>
      <c r="L34" s="85">
        <f t="shared" si="11"/>
        <v>2.073</v>
      </c>
      <c r="M34" s="76">
        <f t="shared" si="5"/>
        <v>0</v>
      </c>
      <c r="N34" s="76">
        <f t="shared" si="6"/>
        <v>0</v>
      </c>
      <c r="O34" s="102">
        <f t="shared" si="2"/>
        <v>2.084</v>
      </c>
      <c r="P34" s="33">
        <f t="shared" si="3"/>
        <v>-2070.439</v>
      </c>
      <c r="Q34" s="33">
        <f t="shared" si="4"/>
        <v>0</v>
      </c>
    </row>
    <row r="35" spans="1:17" s="77" customFormat="1" ht="12.75">
      <c r="A35" s="117" t="s">
        <v>69</v>
      </c>
      <c r="B35" s="97">
        <v>20190</v>
      </c>
      <c r="C35" s="75">
        <v>20.19</v>
      </c>
      <c r="D35" s="122">
        <v>-200</v>
      </c>
      <c r="E35" s="122">
        <v>-103</v>
      </c>
      <c r="F35" s="69">
        <f>D35+E35</f>
        <v>-303</v>
      </c>
      <c r="G35" s="94">
        <f t="shared" si="10"/>
        <v>19887</v>
      </c>
      <c r="H35" s="75">
        <v>19.887</v>
      </c>
      <c r="I35" s="136">
        <v>20038</v>
      </c>
      <c r="J35" s="132">
        <v>20.038</v>
      </c>
      <c r="K35" s="95">
        <f t="shared" si="1"/>
        <v>20038.5</v>
      </c>
      <c r="L35" s="95">
        <f t="shared" si="11"/>
        <v>20.038</v>
      </c>
      <c r="M35" s="96">
        <f t="shared" si="5"/>
        <v>0</v>
      </c>
      <c r="N35" s="96">
        <f t="shared" si="6"/>
        <v>0</v>
      </c>
      <c r="O35" s="95">
        <f t="shared" si="2"/>
        <v>20.19</v>
      </c>
      <c r="P35" s="95">
        <f t="shared" si="3"/>
        <v>-20018.613</v>
      </c>
      <c r="Q35" s="95">
        <f t="shared" si="4"/>
        <v>0</v>
      </c>
    </row>
    <row r="36" spans="1:17" s="77" customFormat="1" ht="12.75">
      <c r="A36" s="117" t="s">
        <v>70</v>
      </c>
      <c r="B36" s="97">
        <v>46755</v>
      </c>
      <c r="C36" s="75">
        <v>46.755</v>
      </c>
      <c r="D36" s="122">
        <v>-274</v>
      </c>
      <c r="E36" s="122">
        <v>-1</v>
      </c>
      <c r="F36" s="69">
        <f>D36+E36</f>
        <v>-275</v>
      </c>
      <c r="G36" s="94">
        <f t="shared" si="10"/>
        <v>46480</v>
      </c>
      <c r="H36" s="75">
        <v>46.48</v>
      </c>
      <c r="I36" s="133">
        <v>46617</v>
      </c>
      <c r="J36" s="132">
        <v>46.617</v>
      </c>
      <c r="K36" s="95">
        <f t="shared" si="1"/>
        <v>46617.5</v>
      </c>
      <c r="L36" s="95">
        <f t="shared" si="11"/>
        <v>46.617</v>
      </c>
      <c r="M36" s="96">
        <f t="shared" si="5"/>
        <v>0</v>
      </c>
      <c r="N36" s="96">
        <f t="shared" si="6"/>
        <v>0</v>
      </c>
      <c r="O36" s="95">
        <f t="shared" si="2"/>
        <v>46.755</v>
      </c>
      <c r="P36" s="95">
        <f t="shared" si="3"/>
        <v>-46571.02</v>
      </c>
      <c r="Q36" s="95">
        <f t="shared" si="4"/>
        <v>0</v>
      </c>
    </row>
    <row r="37" spans="1:17" s="77" customFormat="1" ht="12.75">
      <c r="A37" s="117" t="s">
        <v>71</v>
      </c>
      <c r="B37" s="97">
        <v>27913</v>
      </c>
      <c r="C37" s="74">
        <v>27.913</v>
      </c>
      <c r="D37" s="94">
        <f>D38+D39</f>
        <v>-161</v>
      </c>
      <c r="E37" s="94">
        <f>E38+E39</f>
        <v>-67</v>
      </c>
      <c r="F37" s="94">
        <f>F38+F39</f>
        <v>-228</v>
      </c>
      <c r="G37" s="94">
        <f>G38+G39</f>
        <v>27685</v>
      </c>
      <c r="H37" s="74">
        <v>27.685</v>
      </c>
      <c r="I37" s="133">
        <v>27799</v>
      </c>
      <c r="J37" s="132">
        <v>27.799</v>
      </c>
      <c r="K37" s="95">
        <f t="shared" si="1"/>
        <v>27799</v>
      </c>
      <c r="L37" s="95">
        <f t="shared" si="11"/>
        <v>27.799</v>
      </c>
      <c r="M37" s="96">
        <f t="shared" si="5"/>
        <v>0</v>
      </c>
      <c r="N37" s="96">
        <f t="shared" si="6"/>
        <v>0</v>
      </c>
      <c r="O37" s="95">
        <f t="shared" si="2"/>
        <v>27.913</v>
      </c>
      <c r="P37" s="95">
        <f t="shared" si="3"/>
        <v>-27771.315</v>
      </c>
      <c r="Q37" s="95">
        <f t="shared" si="4"/>
        <v>0</v>
      </c>
    </row>
    <row r="38" spans="1:17" ht="12.75">
      <c r="A38" s="1" t="s">
        <v>3</v>
      </c>
      <c r="B38" s="97">
        <v>26875</v>
      </c>
      <c r="C38" s="67">
        <v>26.875</v>
      </c>
      <c r="D38" s="112">
        <v>-161</v>
      </c>
      <c r="E38" s="91">
        <v>-56</v>
      </c>
      <c r="F38" s="2">
        <f>D38+E38</f>
        <v>-217</v>
      </c>
      <c r="G38" s="69">
        <f>B38+D38+E38</f>
        <v>26658</v>
      </c>
      <c r="H38" s="67">
        <v>26.658</v>
      </c>
      <c r="I38" s="136">
        <v>26767</v>
      </c>
      <c r="J38" s="132">
        <v>26.767</v>
      </c>
      <c r="K38" s="33">
        <f t="shared" si="1"/>
        <v>26766.5</v>
      </c>
      <c r="L38" s="85">
        <f t="shared" si="11"/>
        <v>26.767</v>
      </c>
      <c r="M38" s="76">
        <f t="shared" si="5"/>
        <v>0</v>
      </c>
      <c r="N38" s="76">
        <f t="shared" si="6"/>
        <v>0</v>
      </c>
      <c r="O38" s="102">
        <f t="shared" si="2"/>
        <v>26.875</v>
      </c>
      <c r="P38" s="33">
        <f t="shared" si="3"/>
        <v>-26739.842</v>
      </c>
      <c r="Q38" s="33">
        <f t="shared" si="4"/>
        <v>0</v>
      </c>
    </row>
    <row r="39" spans="1:17" ht="12.75">
      <c r="A39" s="1" t="s">
        <v>65</v>
      </c>
      <c r="B39" s="97">
        <v>1038</v>
      </c>
      <c r="C39" s="67">
        <v>1.038</v>
      </c>
      <c r="D39" s="90">
        <v>0</v>
      </c>
      <c r="E39" s="91">
        <v>-11</v>
      </c>
      <c r="F39" s="2">
        <f>D39+E39</f>
        <v>-11</v>
      </c>
      <c r="G39" s="69">
        <f>B39+D39+E39</f>
        <v>1027</v>
      </c>
      <c r="H39" s="67">
        <v>1.027</v>
      </c>
      <c r="I39" s="136">
        <v>1032</v>
      </c>
      <c r="J39" s="132">
        <v>1.032</v>
      </c>
      <c r="K39" s="33">
        <f t="shared" si="1"/>
        <v>1032.5</v>
      </c>
      <c r="L39" s="85">
        <f t="shared" si="11"/>
        <v>1.032</v>
      </c>
      <c r="M39" s="76">
        <f t="shared" si="5"/>
        <v>0</v>
      </c>
      <c r="N39" s="76">
        <f t="shared" si="6"/>
        <v>0</v>
      </c>
      <c r="O39" s="102">
        <f t="shared" si="2"/>
        <v>1.038</v>
      </c>
      <c r="P39" s="33">
        <f t="shared" si="3"/>
        <v>-1031.473</v>
      </c>
      <c r="Q39" s="33">
        <f t="shared" si="4"/>
        <v>0</v>
      </c>
    </row>
    <row r="40" spans="1:17" s="77" customFormat="1" ht="12.75">
      <c r="A40" s="117" t="s">
        <v>72</v>
      </c>
      <c r="B40" s="97">
        <v>164066</v>
      </c>
      <c r="C40" s="74">
        <v>164.066</v>
      </c>
      <c r="D40" s="94">
        <f aca="true" t="shared" si="12" ref="D40:I40">D41+D42</f>
        <v>-1309</v>
      </c>
      <c r="E40" s="94">
        <f t="shared" si="12"/>
        <v>-385</v>
      </c>
      <c r="F40" s="94">
        <f t="shared" si="12"/>
        <v>-1694</v>
      </c>
      <c r="G40" s="94">
        <f t="shared" si="12"/>
        <v>162372</v>
      </c>
      <c r="H40" s="74">
        <v>162.372</v>
      </c>
      <c r="I40" s="134">
        <f t="shared" si="12"/>
        <v>163219</v>
      </c>
      <c r="J40" s="126">
        <v>163.219</v>
      </c>
      <c r="K40" s="95">
        <f t="shared" si="1"/>
        <v>163219</v>
      </c>
      <c r="L40" s="95">
        <f t="shared" si="11"/>
        <v>163.219</v>
      </c>
      <c r="M40" s="96">
        <f t="shared" si="5"/>
        <v>0</v>
      </c>
      <c r="N40" s="96">
        <f t="shared" si="6"/>
        <v>0</v>
      </c>
      <c r="O40" s="95">
        <f t="shared" si="2"/>
        <v>164.066</v>
      </c>
      <c r="P40" s="95">
        <f t="shared" si="3"/>
        <v>-163056.628</v>
      </c>
      <c r="Q40" s="95">
        <f t="shared" si="4"/>
        <v>0</v>
      </c>
    </row>
    <row r="41" spans="1:17" ht="12.75">
      <c r="A41" s="1" t="s">
        <v>3</v>
      </c>
      <c r="B41" s="97">
        <v>163303</v>
      </c>
      <c r="C41" s="67">
        <v>163.303</v>
      </c>
      <c r="D41" s="112">
        <v>-1304</v>
      </c>
      <c r="E41" s="91">
        <v>-390</v>
      </c>
      <c r="F41" s="2">
        <f>D41+E41</f>
        <v>-1694</v>
      </c>
      <c r="G41" s="69">
        <f>B41+D41+E41</f>
        <v>161609</v>
      </c>
      <c r="H41" s="67">
        <v>161.609</v>
      </c>
      <c r="I41" s="133">
        <v>162456</v>
      </c>
      <c r="J41" s="132">
        <v>162.456</v>
      </c>
      <c r="K41" s="33">
        <f t="shared" si="1"/>
        <v>162456</v>
      </c>
      <c r="L41" s="85">
        <f t="shared" si="11"/>
        <v>162.456</v>
      </c>
      <c r="M41" s="76">
        <f t="shared" si="5"/>
        <v>0</v>
      </c>
      <c r="N41" s="76">
        <f t="shared" si="6"/>
        <v>0</v>
      </c>
      <c r="O41" s="102">
        <f t="shared" si="2"/>
        <v>163.303</v>
      </c>
      <c r="P41" s="33">
        <f t="shared" si="3"/>
        <v>-162294.391</v>
      </c>
      <c r="Q41" s="33">
        <f t="shared" si="4"/>
        <v>0</v>
      </c>
    </row>
    <row r="42" spans="1:17" ht="12.75">
      <c r="A42" s="1" t="s">
        <v>65</v>
      </c>
      <c r="B42" s="97">
        <v>763</v>
      </c>
      <c r="C42" s="67">
        <v>0.763</v>
      </c>
      <c r="D42" s="1">
        <v>-5</v>
      </c>
      <c r="E42" s="91">
        <v>5</v>
      </c>
      <c r="F42" s="2">
        <f>D42+E42</f>
        <v>0</v>
      </c>
      <c r="G42" s="69">
        <f>B42+D42+E42</f>
        <v>763</v>
      </c>
      <c r="H42" s="67">
        <v>0.763</v>
      </c>
      <c r="I42" s="133">
        <v>763</v>
      </c>
      <c r="J42" s="132">
        <v>0.763</v>
      </c>
      <c r="K42" s="33">
        <f t="shared" si="1"/>
        <v>763</v>
      </c>
      <c r="L42" s="85">
        <f t="shared" si="11"/>
        <v>0.763</v>
      </c>
      <c r="M42" s="76">
        <f t="shared" si="5"/>
        <v>0</v>
      </c>
      <c r="N42" s="76">
        <f t="shared" si="6"/>
        <v>0</v>
      </c>
      <c r="O42" s="102">
        <f t="shared" si="2"/>
        <v>0.763</v>
      </c>
      <c r="P42" s="33">
        <f t="shared" si="3"/>
        <v>-762.237</v>
      </c>
      <c r="Q42" s="33">
        <f t="shared" si="4"/>
        <v>0</v>
      </c>
    </row>
    <row r="43" spans="1:17" s="77" customFormat="1" ht="12.75">
      <c r="A43" s="117" t="s">
        <v>73</v>
      </c>
      <c r="B43" s="92">
        <v>674630</v>
      </c>
      <c r="C43" s="74">
        <v>674.63</v>
      </c>
      <c r="D43" s="94">
        <f aca="true" t="shared" si="13" ref="D43:I43">D47+D48+D49</f>
        <v>-3802</v>
      </c>
      <c r="E43" s="98">
        <f>E47+E48+E49</f>
        <v>-2872</v>
      </c>
      <c r="F43" s="94">
        <f t="shared" si="13"/>
        <v>-6674</v>
      </c>
      <c r="G43" s="94">
        <f t="shared" si="13"/>
        <v>667956</v>
      </c>
      <c r="H43" s="74">
        <v>667.956</v>
      </c>
      <c r="I43" s="134">
        <f t="shared" si="13"/>
        <v>671293</v>
      </c>
      <c r="J43" s="126">
        <v>671.293</v>
      </c>
      <c r="K43" s="95">
        <f t="shared" si="1"/>
        <v>671293</v>
      </c>
      <c r="L43" s="95">
        <f t="shared" si="11"/>
        <v>671.293</v>
      </c>
      <c r="M43" s="96">
        <f t="shared" si="5"/>
        <v>0</v>
      </c>
      <c r="N43" s="96">
        <f t="shared" si="6"/>
        <v>0</v>
      </c>
      <c r="O43" s="95">
        <f t="shared" si="2"/>
        <v>674.63</v>
      </c>
      <c r="P43" s="95">
        <f t="shared" si="3"/>
        <v>-670625.044</v>
      </c>
      <c r="Q43" s="95">
        <f t="shared" si="4"/>
        <v>0</v>
      </c>
    </row>
    <row r="44" spans="1:17" ht="12.75">
      <c r="A44" s="1" t="s">
        <v>15</v>
      </c>
      <c r="B44" s="109"/>
      <c r="C44" s="67"/>
      <c r="D44" s="1"/>
      <c r="E44" s="1"/>
      <c r="F44" s="2"/>
      <c r="G44" s="69"/>
      <c r="H44" s="67">
        <v>0</v>
      </c>
      <c r="I44" s="131"/>
      <c r="J44" s="132"/>
      <c r="K44" s="33">
        <f t="shared" si="1"/>
        <v>0</v>
      </c>
      <c r="L44" s="85"/>
      <c r="M44" s="96">
        <f t="shared" si="5"/>
        <v>0</v>
      </c>
      <c r="N44" s="96">
        <f t="shared" si="6"/>
        <v>0</v>
      </c>
      <c r="O44" s="102">
        <f t="shared" si="2"/>
        <v>0</v>
      </c>
      <c r="P44" s="33">
        <f t="shared" si="3"/>
        <v>0</v>
      </c>
      <c r="Q44" s="33">
        <f t="shared" si="4"/>
        <v>0</v>
      </c>
    </row>
    <row r="45" spans="1:17" ht="12.75">
      <c r="A45" s="1" t="s">
        <v>20</v>
      </c>
      <c r="B45" s="92">
        <v>674630</v>
      </c>
      <c r="C45" s="18">
        <v>674.63</v>
      </c>
      <c r="D45" s="112">
        <v>-3802</v>
      </c>
      <c r="E45" s="89">
        <v>-3281</v>
      </c>
      <c r="F45" s="2">
        <f>F47+F48+F49</f>
        <v>-6674</v>
      </c>
      <c r="G45" s="69">
        <f>G47+G48+G49</f>
        <v>667956</v>
      </c>
      <c r="H45" s="18">
        <v>667.956</v>
      </c>
      <c r="I45" s="131">
        <v>671293</v>
      </c>
      <c r="J45" s="130">
        <v>671.293</v>
      </c>
      <c r="K45" s="33">
        <f t="shared" si="1"/>
        <v>671293</v>
      </c>
      <c r="L45" s="85">
        <f>I45/1000</f>
        <v>671.293</v>
      </c>
      <c r="M45" s="96">
        <f t="shared" si="5"/>
        <v>0</v>
      </c>
      <c r="N45" s="96">
        <f t="shared" si="6"/>
        <v>-409</v>
      </c>
      <c r="O45" s="102">
        <f t="shared" si="2"/>
        <v>674.63</v>
      </c>
      <c r="P45" s="33">
        <f t="shared" si="3"/>
        <v>-670625.044</v>
      </c>
      <c r="Q45" s="33">
        <f t="shared" si="4"/>
        <v>0</v>
      </c>
    </row>
    <row r="46" spans="1:17" ht="12.75">
      <c r="A46" s="1" t="s">
        <v>5</v>
      </c>
      <c r="B46" s="109"/>
      <c r="C46" s="67"/>
      <c r="D46" s="1"/>
      <c r="E46" s="87"/>
      <c r="F46" s="2"/>
      <c r="G46" s="69"/>
      <c r="H46" s="67">
        <v>0</v>
      </c>
      <c r="I46" s="131"/>
      <c r="J46" s="132"/>
      <c r="K46" s="33">
        <f t="shared" si="1"/>
        <v>0</v>
      </c>
      <c r="L46" s="85"/>
      <c r="M46" s="76"/>
      <c r="N46" s="76"/>
      <c r="O46" s="102">
        <f t="shared" si="2"/>
        <v>0</v>
      </c>
      <c r="P46" s="33">
        <f t="shared" si="3"/>
        <v>0</v>
      </c>
      <c r="Q46" s="33">
        <f t="shared" si="4"/>
        <v>0</v>
      </c>
    </row>
    <row r="47" spans="1:17" ht="12.75">
      <c r="A47" s="1" t="s">
        <v>21</v>
      </c>
      <c r="B47" s="93">
        <v>417073</v>
      </c>
      <c r="C47" s="67">
        <v>417.073</v>
      </c>
      <c r="D47" s="112">
        <v>-1809</v>
      </c>
      <c r="E47" s="119">
        <v>-2545</v>
      </c>
      <c r="F47" s="2">
        <f>D47+E47</f>
        <v>-4354</v>
      </c>
      <c r="G47" s="69">
        <f>B47+D47+E47</f>
        <v>412719</v>
      </c>
      <c r="H47" s="67">
        <v>412.719</v>
      </c>
      <c r="I47" s="133">
        <v>414896</v>
      </c>
      <c r="J47" s="132">
        <v>414.896</v>
      </c>
      <c r="K47" s="33">
        <f t="shared" si="1"/>
        <v>414896</v>
      </c>
      <c r="L47" s="85">
        <f aca="true" t="shared" si="14" ref="L47:L59">I47/1000</f>
        <v>414.896</v>
      </c>
      <c r="M47" s="76">
        <f t="shared" si="5"/>
        <v>0</v>
      </c>
      <c r="N47" s="76">
        <f t="shared" si="6"/>
        <v>0</v>
      </c>
      <c r="O47" s="102">
        <f t="shared" si="2"/>
        <v>417.073</v>
      </c>
      <c r="P47" s="33">
        <f t="shared" si="3"/>
        <v>-414483.281</v>
      </c>
      <c r="Q47" s="33">
        <f t="shared" si="4"/>
        <v>0</v>
      </c>
    </row>
    <row r="48" spans="1:17" ht="12.75">
      <c r="A48" s="1" t="s">
        <v>22</v>
      </c>
      <c r="B48" s="93">
        <v>108964</v>
      </c>
      <c r="C48" s="67">
        <v>108.964</v>
      </c>
      <c r="D48" s="112">
        <v>-787</v>
      </c>
      <c r="E48" s="119">
        <v>408</v>
      </c>
      <c r="F48" s="2">
        <f>D48+E48</f>
        <v>-379</v>
      </c>
      <c r="G48" s="69">
        <f>B48+D48+E48</f>
        <v>108585</v>
      </c>
      <c r="H48" s="67">
        <v>108.585</v>
      </c>
      <c r="I48" s="133">
        <v>108775</v>
      </c>
      <c r="J48" s="132">
        <v>108.775</v>
      </c>
      <c r="K48" s="33">
        <f t="shared" si="1"/>
        <v>108774.5</v>
      </c>
      <c r="L48" s="85">
        <f t="shared" si="14"/>
        <v>108.775</v>
      </c>
      <c r="M48" s="76">
        <f t="shared" si="5"/>
        <v>0</v>
      </c>
      <c r="N48" s="76">
        <f t="shared" si="6"/>
        <v>0</v>
      </c>
      <c r="O48" s="102">
        <f t="shared" si="2"/>
        <v>108.964</v>
      </c>
      <c r="P48" s="33">
        <f t="shared" si="3"/>
        <v>-108665.915</v>
      </c>
      <c r="Q48" s="33">
        <f t="shared" si="4"/>
        <v>0</v>
      </c>
    </row>
    <row r="49" spans="1:17" ht="12.75">
      <c r="A49" s="1" t="s">
        <v>23</v>
      </c>
      <c r="B49" s="93">
        <v>148593</v>
      </c>
      <c r="C49" s="67">
        <v>148.593</v>
      </c>
      <c r="D49" s="112">
        <v>-1206</v>
      </c>
      <c r="E49" s="119">
        <v>-735</v>
      </c>
      <c r="F49" s="2">
        <f>D49+E49</f>
        <v>-1941</v>
      </c>
      <c r="G49" s="69">
        <f>B49+D49+E49</f>
        <v>146652</v>
      </c>
      <c r="H49" s="67">
        <v>146.652</v>
      </c>
      <c r="I49" s="133">
        <v>147622</v>
      </c>
      <c r="J49" s="132">
        <v>147.622</v>
      </c>
      <c r="K49" s="33">
        <f t="shared" si="1"/>
        <v>147622.5</v>
      </c>
      <c r="L49" s="85">
        <f t="shared" si="14"/>
        <v>147.622</v>
      </c>
      <c r="M49" s="76">
        <f t="shared" si="5"/>
        <v>0</v>
      </c>
      <c r="N49" s="76">
        <f t="shared" si="6"/>
        <v>0</v>
      </c>
      <c r="O49" s="102">
        <f t="shared" si="2"/>
        <v>148.593</v>
      </c>
      <c r="P49" s="33">
        <f t="shared" si="3"/>
        <v>-147475.848</v>
      </c>
      <c r="Q49" s="33">
        <f t="shared" si="4"/>
        <v>0</v>
      </c>
    </row>
    <row r="50" spans="1:17" s="77" customFormat="1" ht="12.75">
      <c r="A50" s="117" t="s">
        <v>74</v>
      </c>
      <c r="B50" s="97">
        <v>69177</v>
      </c>
      <c r="C50" s="74">
        <v>69.177</v>
      </c>
      <c r="D50" s="94">
        <f aca="true" t="shared" si="15" ref="D50:I50">D51+D52</f>
        <v>-601</v>
      </c>
      <c r="E50" s="94">
        <f t="shared" si="15"/>
        <v>248</v>
      </c>
      <c r="F50" s="94">
        <f t="shared" si="15"/>
        <v>-353</v>
      </c>
      <c r="G50" s="94">
        <f t="shared" si="15"/>
        <v>68824</v>
      </c>
      <c r="H50" s="74">
        <v>68.824</v>
      </c>
      <c r="I50" s="134">
        <f t="shared" si="15"/>
        <v>69001</v>
      </c>
      <c r="J50" s="126">
        <v>69.001</v>
      </c>
      <c r="K50" s="95">
        <f t="shared" si="1"/>
        <v>69000.5</v>
      </c>
      <c r="L50" s="95">
        <f t="shared" si="14"/>
        <v>69.001</v>
      </c>
      <c r="M50" s="96">
        <f t="shared" si="5"/>
        <v>0</v>
      </c>
      <c r="N50" s="96">
        <f t="shared" si="6"/>
        <v>0</v>
      </c>
      <c r="O50" s="95">
        <f t="shared" si="2"/>
        <v>69.177</v>
      </c>
      <c r="P50" s="95">
        <f t="shared" si="3"/>
        <v>-68931.676</v>
      </c>
      <c r="Q50" s="95">
        <f t="shared" si="4"/>
        <v>0</v>
      </c>
    </row>
    <row r="51" spans="1:17" ht="12.75">
      <c r="A51" s="1" t="s">
        <v>3</v>
      </c>
      <c r="B51" s="97">
        <v>69169</v>
      </c>
      <c r="C51" s="67">
        <v>69.169</v>
      </c>
      <c r="D51" s="112">
        <v>-601</v>
      </c>
      <c r="E51" s="91">
        <v>247</v>
      </c>
      <c r="F51" s="2">
        <f>D51+E51</f>
        <v>-354</v>
      </c>
      <c r="G51" s="69">
        <f>B51+D51+E51</f>
        <v>68815</v>
      </c>
      <c r="H51" s="67">
        <v>68.815</v>
      </c>
      <c r="I51" s="136">
        <v>68992</v>
      </c>
      <c r="J51" s="132">
        <v>68.992</v>
      </c>
      <c r="K51" s="33">
        <f t="shared" si="1"/>
        <v>68992</v>
      </c>
      <c r="L51" s="85">
        <f t="shared" si="14"/>
        <v>68.992</v>
      </c>
      <c r="M51" s="76">
        <f t="shared" si="5"/>
        <v>0</v>
      </c>
      <c r="N51" s="76">
        <f t="shared" si="6"/>
        <v>0</v>
      </c>
      <c r="O51" s="102">
        <f t="shared" si="2"/>
        <v>69.169</v>
      </c>
      <c r="P51" s="33">
        <f t="shared" si="3"/>
        <v>-68923.185</v>
      </c>
      <c r="Q51" s="33">
        <f t="shared" si="4"/>
        <v>0</v>
      </c>
    </row>
    <row r="52" spans="1:17" ht="12.75">
      <c r="A52" s="1" t="s">
        <v>65</v>
      </c>
      <c r="B52" s="97">
        <v>8</v>
      </c>
      <c r="C52" s="67">
        <v>0.008</v>
      </c>
      <c r="D52" s="87">
        <v>0</v>
      </c>
      <c r="E52" s="91">
        <v>1</v>
      </c>
      <c r="F52" s="2">
        <f>D52+E52</f>
        <v>1</v>
      </c>
      <c r="G52" s="69">
        <f>B52+D52+E52</f>
        <v>9</v>
      </c>
      <c r="H52" s="67">
        <v>0.009</v>
      </c>
      <c r="I52" s="136">
        <v>9</v>
      </c>
      <c r="J52" s="132">
        <v>0.009</v>
      </c>
      <c r="K52" s="33">
        <f t="shared" si="1"/>
        <v>8.5</v>
      </c>
      <c r="L52" s="85">
        <f t="shared" si="14"/>
        <v>0.009</v>
      </c>
      <c r="M52" s="76">
        <f t="shared" si="5"/>
        <v>0</v>
      </c>
      <c r="N52" s="76">
        <f t="shared" si="6"/>
        <v>0</v>
      </c>
      <c r="O52" s="102">
        <f t="shared" si="2"/>
        <v>0.008</v>
      </c>
      <c r="P52" s="33">
        <f t="shared" si="3"/>
        <v>-8.491</v>
      </c>
      <c r="Q52" s="33">
        <f t="shared" si="4"/>
        <v>0</v>
      </c>
    </row>
    <row r="53" spans="1:17" ht="41.25" customHeight="1">
      <c r="A53" s="115" t="s">
        <v>84</v>
      </c>
      <c r="B53" s="104">
        <v>766295</v>
      </c>
      <c r="C53" s="70">
        <v>766.295</v>
      </c>
      <c r="D53" s="72">
        <f aca="true" t="shared" si="16" ref="D53:I53">SUM(D56+D57+D63+D64+D65+D66+D67+D75+D76+D77+D78+D79+D80+D81+D82+D83+D90+D93+D94+D95+D96+D99+D100+D105+D106+D107+D108)</f>
        <v>-4372</v>
      </c>
      <c r="E53" s="72">
        <f t="shared" si="16"/>
        <v>5229</v>
      </c>
      <c r="F53" s="72">
        <f t="shared" si="16"/>
        <v>857</v>
      </c>
      <c r="G53" s="104">
        <f t="shared" si="16"/>
        <v>767152</v>
      </c>
      <c r="H53" s="70">
        <v>767.152</v>
      </c>
      <c r="I53" s="127">
        <f t="shared" si="16"/>
        <v>766723</v>
      </c>
      <c r="J53" s="128">
        <v>766.7225</v>
      </c>
      <c r="K53" s="33">
        <f t="shared" si="1"/>
        <v>766723.5</v>
      </c>
      <c r="L53" s="85">
        <f t="shared" si="14"/>
        <v>766.723</v>
      </c>
      <c r="M53" s="76">
        <f t="shared" si="5"/>
        <v>0</v>
      </c>
      <c r="N53" s="76">
        <f t="shared" si="6"/>
        <v>0</v>
      </c>
      <c r="O53" s="102">
        <f t="shared" si="2"/>
        <v>766.295</v>
      </c>
      <c r="P53" s="33">
        <f t="shared" si="3"/>
        <v>-765956.348</v>
      </c>
      <c r="Q53" s="33">
        <f t="shared" si="4"/>
        <v>-0.0004999999999881766</v>
      </c>
    </row>
    <row r="54" spans="1:17" ht="14.25" customHeight="1">
      <c r="A54" s="116" t="s">
        <v>3</v>
      </c>
      <c r="B54" s="105">
        <v>129899</v>
      </c>
      <c r="C54" s="71">
        <v>129.899</v>
      </c>
      <c r="D54" s="73">
        <f>SUM(D58+D68+D84+D91+D97+D101)</f>
        <v>-451</v>
      </c>
      <c r="E54" s="73">
        <f>SUM(E58+E68+E84+E91+E97+E101)</f>
        <v>815</v>
      </c>
      <c r="F54" s="73">
        <f>SUM(F58+F68+F84+F91+F97+F101)</f>
        <v>364</v>
      </c>
      <c r="G54" s="105">
        <f>SUM(G58+G68+G84+G91+G97+G101)</f>
        <v>130263</v>
      </c>
      <c r="H54" s="71">
        <v>130.263</v>
      </c>
      <c r="I54" s="137">
        <f>SUM(I58+I68+I84+I91+I97+I101)</f>
        <v>130081</v>
      </c>
      <c r="J54" s="138">
        <v>130.081</v>
      </c>
      <c r="K54" s="33">
        <f t="shared" si="1"/>
        <v>130081</v>
      </c>
      <c r="L54" s="85">
        <f t="shared" si="14"/>
        <v>130.081</v>
      </c>
      <c r="M54" s="76">
        <f t="shared" si="5"/>
        <v>0</v>
      </c>
      <c r="N54" s="76">
        <f t="shared" si="6"/>
        <v>0</v>
      </c>
      <c r="O54" s="102">
        <f t="shared" si="2"/>
        <v>129.899</v>
      </c>
      <c r="P54" s="33">
        <f t="shared" si="3"/>
        <v>-129950.737</v>
      </c>
      <c r="Q54" s="33">
        <f t="shared" si="4"/>
        <v>0</v>
      </c>
    </row>
    <row r="55" spans="1:17" ht="13.5" customHeight="1">
      <c r="A55" s="116" t="s">
        <v>65</v>
      </c>
      <c r="B55" s="106">
        <v>636396</v>
      </c>
      <c r="C55" s="71">
        <v>636.396</v>
      </c>
      <c r="D55" s="35">
        <f aca="true" t="shared" si="17" ref="D55:I55">SUM(D56+D59+D63+D64+D65+D66+D69+D75+D76+D77+D78+D79+D80+D81+D82+D85+D92+D93+D94+D95+D98+D99+D102+D105+D106+D107+D108)</f>
        <v>-3921</v>
      </c>
      <c r="E55" s="35">
        <f t="shared" si="17"/>
        <v>4414</v>
      </c>
      <c r="F55" s="35">
        <f t="shared" si="17"/>
        <v>493</v>
      </c>
      <c r="G55" s="106">
        <f t="shared" si="17"/>
        <v>636889</v>
      </c>
      <c r="H55" s="71">
        <v>636.889</v>
      </c>
      <c r="I55" s="137">
        <f t="shared" si="17"/>
        <v>636642</v>
      </c>
      <c r="J55" s="138">
        <v>636.6415</v>
      </c>
      <c r="K55" s="33">
        <f t="shared" si="1"/>
        <v>636642.5</v>
      </c>
      <c r="L55" s="85">
        <f t="shared" si="14"/>
        <v>636.642</v>
      </c>
      <c r="M55" s="76">
        <f t="shared" si="5"/>
        <v>0</v>
      </c>
      <c r="N55" s="76">
        <f t="shared" si="6"/>
        <v>0</v>
      </c>
      <c r="O55" s="102">
        <f t="shared" si="2"/>
        <v>636.396</v>
      </c>
      <c r="P55" s="33">
        <f t="shared" si="3"/>
        <v>-636005.611</v>
      </c>
      <c r="Q55" s="33">
        <f t="shared" si="4"/>
        <v>-0.0005000000001018634</v>
      </c>
    </row>
    <row r="56" spans="1:17" ht="12.75">
      <c r="A56" s="1" t="s">
        <v>24</v>
      </c>
      <c r="B56" s="110">
        <v>10649</v>
      </c>
      <c r="C56" s="67">
        <v>10.649</v>
      </c>
      <c r="D56" s="120">
        <v>-105</v>
      </c>
      <c r="E56" s="120">
        <v>-45</v>
      </c>
      <c r="F56" s="2">
        <f>D56+E56</f>
        <v>-150</v>
      </c>
      <c r="G56" s="69">
        <f>B56+D56+E56</f>
        <v>10499</v>
      </c>
      <c r="H56" s="67">
        <v>10.499</v>
      </c>
      <c r="I56" s="135">
        <v>10574</v>
      </c>
      <c r="J56" s="132">
        <v>10.574</v>
      </c>
      <c r="K56" s="33">
        <f t="shared" si="1"/>
        <v>10574</v>
      </c>
      <c r="L56" s="85">
        <f t="shared" si="14"/>
        <v>10.574</v>
      </c>
      <c r="M56" s="76">
        <f t="shared" si="5"/>
        <v>0</v>
      </c>
      <c r="N56" s="76">
        <f t="shared" si="6"/>
        <v>0</v>
      </c>
      <c r="O56" s="102">
        <f t="shared" si="2"/>
        <v>10.649</v>
      </c>
      <c r="P56" s="33">
        <f t="shared" si="3"/>
        <v>-10563.501</v>
      </c>
      <c r="Q56" s="33">
        <f t="shared" si="4"/>
        <v>0</v>
      </c>
    </row>
    <row r="57" spans="1:17" s="77" customFormat="1" ht="12.75">
      <c r="A57" s="117" t="s">
        <v>25</v>
      </c>
      <c r="B57" s="92">
        <v>36495</v>
      </c>
      <c r="C57" s="74">
        <v>36.495</v>
      </c>
      <c r="D57" s="98">
        <f>D58+D59</f>
        <v>-316</v>
      </c>
      <c r="E57" s="98">
        <f>E58+E59</f>
        <v>-335</v>
      </c>
      <c r="F57" s="98">
        <f>F58+F59</f>
        <v>-651</v>
      </c>
      <c r="G57" s="94">
        <f>B57+D57+E57</f>
        <v>35844</v>
      </c>
      <c r="H57" s="74">
        <v>35.844</v>
      </c>
      <c r="I57" s="125">
        <f>I58+I59</f>
        <v>36170</v>
      </c>
      <c r="J57" s="126">
        <v>36.1695</v>
      </c>
      <c r="K57" s="95">
        <f t="shared" si="1"/>
        <v>36169.5</v>
      </c>
      <c r="L57" s="95">
        <f t="shared" si="14"/>
        <v>36.17</v>
      </c>
      <c r="M57" s="96">
        <f t="shared" si="5"/>
        <v>0</v>
      </c>
      <c r="N57" s="96">
        <f t="shared" si="6"/>
        <v>0</v>
      </c>
      <c r="O57" s="95">
        <f t="shared" si="2"/>
        <v>36.495</v>
      </c>
      <c r="P57" s="95">
        <f t="shared" si="3"/>
        <v>-36133.656</v>
      </c>
      <c r="Q57" s="95">
        <f t="shared" si="4"/>
        <v>-0.0005000000000023874</v>
      </c>
    </row>
    <row r="58" spans="1:17" ht="12.75">
      <c r="A58" s="1" t="s">
        <v>3</v>
      </c>
      <c r="B58" s="92">
        <v>22844</v>
      </c>
      <c r="C58" s="67">
        <v>22.844</v>
      </c>
      <c r="D58" s="113">
        <v>-176</v>
      </c>
      <c r="E58" s="113">
        <v>-206</v>
      </c>
      <c r="F58" s="68">
        <f>D58+E58</f>
        <v>-382</v>
      </c>
      <c r="G58" s="107">
        <f>SUM(G61:G62)</f>
        <v>22462</v>
      </c>
      <c r="H58" s="67">
        <v>22.462</v>
      </c>
      <c r="I58" s="135">
        <v>22653</v>
      </c>
      <c r="J58" s="132">
        <v>22.653</v>
      </c>
      <c r="K58" s="33">
        <f t="shared" si="1"/>
        <v>22653</v>
      </c>
      <c r="L58" s="85">
        <f t="shared" si="14"/>
        <v>22.653</v>
      </c>
      <c r="M58" s="76">
        <f t="shared" si="5"/>
        <v>0</v>
      </c>
      <c r="N58" s="76">
        <f t="shared" si="6"/>
        <v>0</v>
      </c>
      <c r="O58" s="102">
        <f t="shared" si="2"/>
        <v>22.844</v>
      </c>
      <c r="P58" s="33">
        <f t="shared" si="3"/>
        <v>-22630.538</v>
      </c>
      <c r="Q58" s="33">
        <f t="shared" si="4"/>
        <v>0</v>
      </c>
    </row>
    <row r="59" spans="1:17" ht="12.75">
      <c r="A59" s="1" t="s">
        <v>65</v>
      </c>
      <c r="B59" s="92">
        <v>13651</v>
      </c>
      <c r="C59" s="67">
        <v>13.651</v>
      </c>
      <c r="D59" s="113">
        <v>-140</v>
      </c>
      <c r="E59" s="113">
        <v>-129</v>
      </c>
      <c r="F59" s="68">
        <f>D59+E59</f>
        <v>-269</v>
      </c>
      <c r="G59" s="69">
        <f>B59+D59+E59</f>
        <v>13382</v>
      </c>
      <c r="H59" s="67">
        <v>13.382</v>
      </c>
      <c r="I59" s="135">
        <v>13517</v>
      </c>
      <c r="J59" s="132">
        <v>13.5165</v>
      </c>
      <c r="K59" s="33">
        <f t="shared" si="1"/>
        <v>13516.5</v>
      </c>
      <c r="L59" s="85">
        <f t="shared" si="14"/>
        <v>13.517</v>
      </c>
      <c r="M59" s="76">
        <f t="shared" si="5"/>
        <v>0</v>
      </c>
      <c r="N59" s="76">
        <f t="shared" si="6"/>
        <v>0</v>
      </c>
      <c r="O59" s="102">
        <f t="shared" si="2"/>
        <v>13.651</v>
      </c>
      <c r="P59" s="33">
        <f t="shared" si="3"/>
        <v>-13503.118</v>
      </c>
      <c r="Q59" s="33">
        <f t="shared" si="4"/>
        <v>-0.0004999999999988347</v>
      </c>
    </row>
    <row r="60" spans="1:17" ht="12.75">
      <c r="A60" s="1" t="s">
        <v>15</v>
      </c>
      <c r="B60" s="111"/>
      <c r="C60" s="67"/>
      <c r="D60" s="1"/>
      <c r="E60" s="1"/>
      <c r="F60" s="68"/>
      <c r="G60" s="69"/>
      <c r="H60" s="67">
        <v>0</v>
      </c>
      <c r="I60" s="129">
        <v>0</v>
      </c>
      <c r="J60" s="132"/>
      <c r="K60" s="33">
        <f t="shared" si="1"/>
        <v>0</v>
      </c>
      <c r="L60" s="85"/>
      <c r="M60" s="76"/>
      <c r="N60" s="76"/>
      <c r="O60" s="102">
        <f t="shared" si="2"/>
        <v>0</v>
      </c>
      <c r="P60" s="33">
        <f t="shared" si="3"/>
        <v>0</v>
      </c>
      <c r="Q60" s="33">
        <f t="shared" si="4"/>
        <v>0</v>
      </c>
    </row>
    <row r="61" spans="1:17" ht="12.75">
      <c r="A61" s="1" t="s">
        <v>26</v>
      </c>
      <c r="B61" s="92">
        <v>20061</v>
      </c>
      <c r="C61" s="67">
        <v>20.061</v>
      </c>
      <c r="D61" s="120">
        <v>-156</v>
      </c>
      <c r="E61" s="120">
        <v>-184</v>
      </c>
      <c r="F61" s="68">
        <f aca="true" t="shared" si="18" ref="F61:F66">D61+E61</f>
        <v>-340</v>
      </c>
      <c r="G61" s="69">
        <f aca="true" t="shared" si="19" ref="G61:G66">B61+D61+E61</f>
        <v>19721</v>
      </c>
      <c r="H61" s="67">
        <v>19.721</v>
      </c>
      <c r="I61" s="139">
        <v>19891</v>
      </c>
      <c r="J61" s="132">
        <v>19.891</v>
      </c>
      <c r="K61" s="33">
        <f t="shared" si="1"/>
        <v>19891</v>
      </c>
      <c r="L61" s="85">
        <f aca="true" t="shared" si="20" ref="L61:L69">I61/1000</f>
        <v>19.891</v>
      </c>
      <c r="M61" s="76">
        <f t="shared" si="5"/>
        <v>0</v>
      </c>
      <c r="N61" s="76">
        <f t="shared" si="6"/>
        <v>0</v>
      </c>
      <c r="O61" s="102">
        <f t="shared" si="2"/>
        <v>20.061</v>
      </c>
      <c r="P61" s="33">
        <f t="shared" si="3"/>
        <v>-19871.279</v>
      </c>
      <c r="Q61" s="33">
        <f t="shared" si="4"/>
        <v>0</v>
      </c>
    </row>
    <row r="62" spans="1:17" ht="12.75">
      <c r="A62" s="1" t="s">
        <v>27</v>
      </c>
      <c r="B62" s="92">
        <v>2783</v>
      </c>
      <c r="C62" s="67">
        <v>2.783</v>
      </c>
      <c r="D62" s="120">
        <v>-20</v>
      </c>
      <c r="E62" s="120">
        <v>-22</v>
      </c>
      <c r="F62" s="68">
        <f t="shared" si="18"/>
        <v>-42</v>
      </c>
      <c r="G62" s="69">
        <f t="shared" si="19"/>
        <v>2741</v>
      </c>
      <c r="H62" s="67">
        <v>2.741</v>
      </c>
      <c r="I62" s="139">
        <v>2762</v>
      </c>
      <c r="J62" s="132">
        <v>2.762</v>
      </c>
      <c r="K62" s="33">
        <f t="shared" si="1"/>
        <v>2762</v>
      </c>
      <c r="L62" s="85">
        <f t="shared" si="20"/>
        <v>2.762</v>
      </c>
      <c r="M62" s="76">
        <f t="shared" si="5"/>
        <v>0</v>
      </c>
      <c r="N62" s="76">
        <f t="shared" si="6"/>
        <v>0</v>
      </c>
      <c r="O62" s="102">
        <f t="shared" si="2"/>
        <v>2.783</v>
      </c>
      <c r="P62" s="33">
        <f t="shared" si="3"/>
        <v>-2759.259</v>
      </c>
      <c r="Q62" s="33">
        <f t="shared" si="4"/>
        <v>0</v>
      </c>
    </row>
    <row r="63" spans="1:17" ht="12.75">
      <c r="A63" s="1" t="s">
        <v>28</v>
      </c>
      <c r="B63" s="92">
        <v>13077</v>
      </c>
      <c r="C63" s="67">
        <v>13.077</v>
      </c>
      <c r="D63" s="120">
        <v>-117</v>
      </c>
      <c r="E63" s="120">
        <v>92</v>
      </c>
      <c r="F63" s="68">
        <f t="shared" si="18"/>
        <v>-25</v>
      </c>
      <c r="G63" s="69">
        <f t="shared" si="19"/>
        <v>13052</v>
      </c>
      <c r="H63" s="67">
        <v>13.052</v>
      </c>
      <c r="I63" s="135">
        <v>13065</v>
      </c>
      <c r="J63" s="132">
        <v>13.065</v>
      </c>
      <c r="K63" s="33">
        <f t="shared" si="1"/>
        <v>13064.5</v>
      </c>
      <c r="L63" s="85">
        <f t="shared" si="20"/>
        <v>13.065</v>
      </c>
      <c r="M63" s="76">
        <f t="shared" si="5"/>
        <v>0</v>
      </c>
      <c r="N63" s="76">
        <f t="shared" si="6"/>
        <v>0</v>
      </c>
      <c r="O63" s="102">
        <f t="shared" si="2"/>
        <v>13.077</v>
      </c>
      <c r="P63" s="33">
        <f t="shared" si="3"/>
        <v>-13051.448</v>
      </c>
      <c r="Q63" s="33">
        <f t="shared" si="4"/>
        <v>0</v>
      </c>
    </row>
    <row r="64" spans="1:17" ht="12.75">
      <c r="A64" s="1" t="s">
        <v>29</v>
      </c>
      <c r="B64" s="92">
        <v>18041</v>
      </c>
      <c r="C64" s="67">
        <v>18.041</v>
      </c>
      <c r="D64" s="120">
        <v>-135</v>
      </c>
      <c r="E64" s="120">
        <v>-50</v>
      </c>
      <c r="F64" s="68">
        <f t="shared" si="18"/>
        <v>-185</v>
      </c>
      <c r="G64" s="69">
        <f t="shared" si="19"/>
        <v>17856</v>
      </c>
      <c r="H64" s="67">
        <v>17.856</v>
      </c>
      <c r="I64" s="135">
        <v>17948</v>
      </c>
      <c r="J64" s="132">
        <v>17.948</v>
      </c>
      <c r="K64" s="33">
        <f t="shared" si="1"/>
        <v>17948.5</v>
      </c>
      <c r="L64" s="85">
        <f t="shared" si="20"/>
        <v>17.948</v>
      </c>
      <c r="M64" s="76">
        <f t="shared" si="5"/>
        <v>0</v>
      </c>
      <c r="N64" s="76">
        <f t="shared" si="6"/>
        <v>0</v>
      </c>
      <c r="O64" s="102">
        <f t="shared" si="2"/>
        <v>18.041</v>
      </c>
      <c r="P64" s="33">
        <f t="shared" si="3"/>
        <v>-17930.644</v>
      </c>
      <c r="Q64" s="33">
        <f t="shared" si="4"/>
        <v>0</v>
      </c>
    </row>
    <row r="65" spans="1:17" ht="12.75">
      <c r="A65" s="1" t="s">
        <v>30</v>
      </c>
      <c r="B65" s="92">
        <v>17336</v>
      </c>
      <c r="C65" s="67">
        <v>17.336</v>
      </c>
      <c r="D65" s="120">
        <v>-114</v>
      </c>
      <c r="E65" s="120">
        <v>-137</v>
      </c>
      <c r="F65" s="68">
        <f t="shared" si="18"/>
        <v>-251</v>
      </c>
      <c r="G65" s="69">
        <f t="shared" si="19"/>
        <v>17085</v>
      </c>
      <c r="H65" s="67">
        <v>17.085</v>
      </c>
      <c r="I65" s="135">
        <v>17210</v>
      </c>
      <c r="J65" s="132">
        <v>17.21</v>
      </c>
      <c r="K65" s="33">
        <f t="shared" si="1"/>
        <v>17210.5</v>
      </c>
      <c r="L65" s="85">
        <f t="shared" si="20"/>
        <v>17.21</v>
      </c>
      <c r="M65" s="76">
        <f t="shared" si="5"/>
        <v>0</v>
      </c>
      <c r="N65" s="76">
        <f t="shared" si="6"/>
        <v>0</v>
      </c>
      <c r="O65" s="102">
        <f t="shared" si="2"/>
        <v>17.336</v>
      </c>
      <c r="P65" s="33">
        <f t="shared" si="3"/>
        <v>-17193.415</v>
      </c>
      <c r="Q65" s="33">
        <f t="shared" si="4"/>
        <v>0</v>
      </c>
    </row>
    <row r="66" spans="1:17" ht="12.75">
      <c r="A66" s="1" t="s">
        <v>31</v>
      </c>
      <c r="B66" s="92">
        <v>22484</v>
      </c>
      <c r="C66" s="67">
        <v>22.484</v>
      </c>
      <c r="D66" s="120">
        <v>-147</v>
      </c>
      <c r="E66" s="120">
        <v>-171</v>
      </c>
      <c r="F66" s="68">
        <f t="shared" si="18"/>
        <v>-318</v>
      </c>
      <c r="G66" s="69">
        <f t="shared" si="19"/>
        <v>22166</v>
      </c>
      <c r="H66" s="67">
        <v>22.166</v>
      </c>
      <c r="I66" s="135">
        <v>22325</v>
      </c>
      <c r="J66" s="132">
        <v>22.325</v>
      </c>
      <c r="K66" s="33">
        <f t="shared" si="1"/>
        <v>22325</v>
      </c>
      <c r="L66" s="85">
        <f t="shared" si="20"/>
        <v>22.325</v>
      </c>
      <c r="M66" s="76">
        <f t="shared" si="5"/>
        <v>0</v>
      </c>
      <c r="N66" s="76">
        <f t="shared" si="6"/>
        <v>0</v>
      </c>
      <c r="O66" s="102">
        <f t="shared" si="2"/>
        <v>22.484</v>
      </c>
      <c r="P66" s="33">
        <f t="shared" si="3"/>
        <v>-22302.834</v>
      </c>
      <c r="Q66" s="33">
        <f t="shared" si="4"/>
        <v>0</v>
      </c>
    </row>
    <row r="67" spans="1:17" s="77" customFormat="1" ht="12.75">
      <c r="A67" s="117" t="s">
        <v>32</v>
      </c>
      <c r="B67" s="92">
        <v>127070</v>
      </c>
      <c r="C67" s="74">
        <v>127.07</v>
      </c>
      <c r="D67" s="94">
        <f>D68+D69</f>
        <v>346</v>
      </c>
      <c r="E67" s="94">
        <f>E68+E69</f>
        <v>3079</v>
      </c>
      <c r="F67" s="94">
        <f>F68+F69</f>
        <v>3425</v>
      </c>
      <c r="G67" s="94">
        <f>B67+D67+E67</f>
        <v>130495</v>
      </c>
      <c r="H67" s="74">
        <v>130.495</v>
      </c>
      <c r="I67" s="125">
        <v>128783</v>
      </c>
      <c r="J67" s="126">
        <v>128.783</v>
      </c>
      <c r="K67" s="95">
        <f t="shared" si="1"/>
        <v>128782.5</v>
      </c>
      <c r="L67" s="95">
        <f t="shared" si="20"/>
        <v>128.783</v>
      </c>
      <c r="M67" s="96">
        <f t="shared" si="5"/>
        <v>0</v>
      </c>
      <c r="N67" s="96">
        <f t="shared" si="6"/>
        <v>0</v>
      </c>
      <c r="O67" s="95">
        <f t="shared" si="2"/>
        <v>127.07</v>
      </c>
      <c r="P67" s="95">
        <f t="shared" si="3"/>
        <v>-128652.005</v>
      </c>
      <c r="Q67" s="95">
        <f t="shared" si="4"/>
        <v>0</v>
      </c>
    </row>
    <row r="68" spans="1:17" ht="12.75">
      <c r="A68" s="1" t="s">
        <v>3</v>
      </c>
      <c r="B68" s="92">
        <v>45754</v>
      </c>
      <c r="C68" s="18">
        <v>45.754</v>
      </c>
      <c r="D68" s="118">
        <v>130</v>
      </c>
      <c r="E68" s="118">
        <v>949</v>
      </c>
      <c r="F68" s="2">
        <f>D68+E68</f>
        <v>1079</v>
      </c>
      <c r="G68" s="69">
        <f>G71+G72+G73+G74</f>
        <v>46833</v>
      </c>
      <c r="H68" s="18">
        <v>46.833</v>
      </c>
      <c r="I68" s="135">
        <f>I71+I72+I73+I74</f>
        <v>46294</v>
      </c>
      <c r="J68" s="130">
        <v>46.294</v>
      </c>
      <c r="K68" s="33">
        <f t="shared" si="1"/>
        <v>46293.5</v>
      </c>
      <c r="L68" s="85">
        <f t="shared" si="20"/>
        <v>46.294</v>
      </c>
      <c r="M68" s="76">
        <f t="shared" si="5"/>
        <v>0</v>
      </c>
      <c r="N68" s="76">
        <f t="shared" si="6"/>
        <v>0</v>
      </c>
      <c r="O68" s="102">
        <f t="shared" si="2"/>
        <v>45.754</v>
      </c>
      <c r="P68" s="33">
        <f t="shared" si="3"/>
        <v>-46246.667</v>
      </c>
      <c r="Q68" s="33">
        <f t="shared" si="4"/>
        <v>0</v>
      </c>
    </row>
    <row r="69" spans="1:17" ht="12.75">
      <c r="A69" s="1" t="s">
        <v>65</v>
      </c>
      <c r="B69" s="92">
        <v>81316</v>
      </c>
      <c r="C69" s="67">
        <v>81.316</v>
      </c>
      <c r="D69" s="118">
        <v>216</v>
      </c>
      <c r="E69" s="118">
        <v>2130</v>
      </c>
      <c r="F69" s="2">
        <f>D69+E69</f>
        <v>2346</v>
      </c>
      <c r="G69" s="78">
        <f>B69+D69+E69</f>
        <v>83662</v>
      </c>
      <c r="H69" s="67">
        <v>83.662</v>
      </c>
      <c r="I69" s="135">
        <v>82489</v>
      </c>
      <c r="J69" s="132">
        <v>82.489</v>
      </c>
      <c r="K69" s="33">
        <f aca="true" t="shared" si="21" ref="K69:K108">(B69+G69)/2</f>
        <v>82489</v>
      </c>
      <c r="L69" s="85">
        <f t="shared" si="20"/>
        <v>82.489</v>
      </c>
      <c r="M69" s="76">
        <f t="shared" si="5"/>
        <v>0</v>
      </c>
      <c r="N69" s="76">
        <f t="shared" si="6"/>
        <v>0</v>
      </c>
      <c r="O69" s="102">
        <f aca="true" t="shared" si="22" ref="O69:O108">B69/1000</f>
        <v>81.316</v>
      </c>
      <c r="P69" s="33">
        <f aca="true" t="shared" si="23" ref="P69:P108">H69-K69</f>
        <v>-82405.338</v>
      </c>
      <c r="Q69" s="33">
        <f aca="true" t="shared" si="24" ref="Q69:Q108">J69-L69</f>
        <v>0</v>
      </c>
    </row>
    <row r="70" spans="1:17" ht="12.75">
      <c r="A70" s="1" t="s">
        <v>15</v>
      </c>
      <c r="B70" s="111"/>
      <c r="C70" s="67"/>
      <c r="D70" s="1"/>
      <c r="E70" s="1"/>
      <c r="F70" s="2"/>
      <c r="G70" s="69"/>
      <c r="H70" s="67">
        <v>0</v>
      </c>
      <c r="I70" s="129">
        <v>0</v>
      </c>
      <c r="J70" s="132"/>
      <c r="K70" s="33">
        <f t="shared" si="21"/>
        <v>0</v>
      </c>
      <c r="L70" s="85"/>
      <c r="M70" s="76">
        <f aca="true" t="shared" si="25" ref="M70:M108">B70+F70-G70</f>
        <v>0</v>
      </c>
      <c r="N70" s="76">
        <f aca="true" t="shared" si="26" ref="N70:N108">B70+D70+E70-G70</f>
        <v>0</v>
      </c>
      <c r="O70" s="102">
        <f t="shared" si="22"/>
        <v>0</v>
      </c>
      <c r="P70" s="33">
        <f t="shared" si="23"/>
        <v>0</v>
      </c>
      <c r="Q70" s="33">
        <f t="shared" si="24"/>
        <v>0</v>
      </c>
    </row>
    <row r="71" spans="1:17" ht="12.75">
      <c r="A71" s="1" t="s">
        <v>33</v>
      </c>
      <c r="B71" s="92">
        <v>6699</v>
      </c>
      <c r="C71" s="67">
        <v>6.699</v>
      </c>
      <c r="D71" s="121">
        <v>-29</v>
      </c>
      <c r="E71" s="121">
        <v>222</v>
      </c>
      <c r="F71" s="2">
        <f>D71+E71</f>
        <v>193</v>
      </c>
      <c r="G71" s="69">
        <f aca="true" t="shared" si="27" ref="G71:G82">B71+D71+E71</f>
        <v>6892</v>
      </c>
      <c r="H71" s="67">
        <v>6.892</v>
      </c>
      <c r="I71" s="139">
        <v>6796</v>
      </c>
      <c r="J71" s="132">
        <v>6.796</v>
      </c>
      <c r="K71" s="33">
        <f t="shared" si="21"/>
        <v>6795.5</v>
      </c>
      <c r="L71" s="85">
        <f aca="true" t="shared" si="28" ref="L71:L85">I71/1000</f>
        <v>6.796</v>
      </c>
      <c r="M71" s="76">
        <f t="shared" si="25"/>
        <v>0</v>
      </c>
      <c r="N71" s="76">
        <f t="shared" si="26"/>
        <v>0</v>
      </c>
      <c r="O71" s="102">
        <f t="shared" si="22"/>
        <v>6.699</v>
      </c>
      <c r="P71" s="33">
        <f t="shared" si="23"/>
        <v>-6788.608</v>
      </c>
      <c r="Q71" s="33">
        <f t="shared" si="24"/>
        <v>0</v>
      </c>
    </row>
    <row r="72" spans="1:17" ht="12.75">
      <c r="A72" s="1" t="s">
        <v>34</v>
      </c>
      <c r="B72" s="92">
        <v>8122</v>
      </c>
      <c r="C72" s="67">
        <v>8.122</v>
      </c>
      <c r="D72" s="121">
        <v>20</v>
      </c>
      <c r="E72" s="121">
        <v>-100</v>
      </c>
      <c r="F72" s="2">
        <f aca="true" t="shared" si="29" ref="F72:F82">D72+E72</f>
        <v>-80</v>
      </c>
      <c r="G72" s="69">
        <f t="shared" si="27"/>
        <v>8042</v>
      </c>
      <c r="H72" s="67">
        <v>8.042</v>
      </c>
      <c r="I72" s="135">
        <v>8082</v>
      </c>
      <c r="J72" s="132">
        <v>8.082</v>
      </c>
      <c r="K72" s="33">
        <f t="shared" si="21"/>
        <v>8082</v>
      </c>
      <c r="L72" s="85">
        <f t="shared" si="28"/>
        <v>8.082</v>
      </c>
      <c r="M72" s="76">
        <f t="shared" si="25"/>
        <v>0</v>
      </c>
      <c r="N72" s="76">
        <f t="shared" si="26"/>
        <v>0</v>
      </c>
      <c r="O72" s="102">
        <f t="shared" si="22"/>
        <v>8.122</v>
      </c>
      <c r="P72" s="33">
        <f t="shared" si="23"/>
        <v>-8073.958</v>
      </c>
      <c r="Q72" s="33">
        <f t="shared" si="24"/>
        <v>0</v>
      </c>
    </row>
    <row r="73" spans="1:17" ht="12.75">
      <c r="A73" s="1" t="s">
        <v>35</v>
      </c>
      <c r="B73" s="92">
        <v>7788</v>
      </c>
      <c r="C73" s="67">
        <v>7.788</v>
      </c>
      <c r="D73" s="121">
        <v>10</v>
      </c>
      <c r="E73" s="121">
        <v>-137</v>
      </c>
      <c r="F73" s="2">
        <f t="shared" si="29"/>
        <v>-127</v>
      </c>
      <c r="G73" s="69">
        <f t="shared" si="27"/>
        <v>7661</v>
      </c>
      <c r="H73" s="67">
        <v>7.661</v>
      </c>
      <c r="I73" s="139">
        <v>7724</v>
      </c>
      <c r="J73" s="132">
        <v>7.724</v>
      </c>
      <c r="K73" s="33">
        <f t="shared" si="21"/>
        <v>7724.5</v>
      </c>
      <c r="L73" s="85">
        <f t="shared" si="28"/>
        <v>7.724</v>
      </c>
      <c r="M73" s="76">
        <f t="shared" si="25"/>
        <v>0</v>
      </c>
      <c r="N73" s="76">
        <f t="shared" si="26"/>
        <v>0</v>
      </c>
      <c r="O73" s="102">
        <f t="shared" si="22"/>
        <v>7.788</v>
      </c>
      <c r="P73" s="33">
        <f t="shared" si="23"/>
        <v>-7716.839</v>
      </c>
      <c r="Q73" s="33">
        <f t="shared" si="24"/>
        <v>0</v>
      </c>
    </row>
    <row r="74" spans="1:17" ht="12.75">
      <c r="A74" s="1" t="s">
        <v>36</v>
      </c>
      <c r="B74" s="92">
        <v>23145</v>
      </c>
      <c r="C74" s="67">
        <v>23.145</v>
      </c>
      <c r="D74" s="121">
        <v>129</v>
      </c>
      <c r="E74" s="121">
        <v>964</v>
      </c>
      <c r="F74" s="2">
        <f t="shared" si="29"/>
        <v>1093</v>
      </c>
      <c r="G74" s="69">
        <f t="shared" si="27"/>
        <v>24238</v>
      </c>
      <c r="H74" s="67">
        <v>24.238</v>
      </c>
      <c r="I74" s="139">
        <v>23692</v>
      </c>
      <c r="J74" s="132">
        <v>23.692</v>
      </c>
      <c r="K74" s="33">
        <f t="shared" si="21"/>
        <v>23691.5</v>
      </c>
      <c r="L74" s="85">
        <f t="shared" si="28"/>
        <v>23.692</v>
      </c>
      <c r="M74" s="76">
        <f t="shared" si="25"/>
        <v>0</v>
      </c>
      <c r="N74" s="76">
        <f t="shared" si="26"/>
        <v>0</v>
      </c>
      <c r="O74" s="102">
        <f t="shared" si="22"/>
        <v>23.145</v>
      </c>
      <c r="P74" s="33">
        <f t="shared" si="23"/>
        <v>-23667.262</v>
      </c>
      <c r="Q74" s="33">
        <f t="shared" si="24"/>
        <v>0</v>
      </c>
    </row>
    <row r="75" spans="1:17" ht="12.75">
      <c r="A75" s="1" t="s">
        <v>37</v>
      </c>
      <c r="B75" s="92">
        <v>9309</v>
      </c>
      <c r="C75" s="67">
        <v>9.309</v>
      </c>
      <c r="D75" s="121">
        <v>-86</v>
      </c>
      <c r="E75" s="121">
        <v>-95</v>
      </c>
      <c r="F75" s="2">
        <f t="shared" si="29"/>
        <v>-181</v>
      </c>
      <c r="G75" s="69">
        <f t="shared" si="27"/>
        <v>9128</v>
      </c>
      <c r="H75" s="67">
        <v>9.128</v>
      </c>
      <c r="I75" s="135">
        <v>9218</v>
      </c>
      <c r="J75" s="132">
        <v>9.218</v>
      </c>
      <c r="K75" s="33">
        <f t="shared" si="21"/>
        <v>9218.5</v>
      </c>
      <c r="L75" s="85">
        <f t="shared" si="28"/>
        <v>9.218</v>
      </c>
      <c r="M75" s="76">
        <f t="shared" si="25"/>
        <v>0</v>
      </c>
      <c r="N75" s="76">
        <f t="shared" si="26"/>
        <v>0</v>
      </c>
      <c r="O75" s="102">
        <f t="shared" si="22"/>
        <v>9.309</v>
      </c>
      <c r="P75" s="33">
        <f t="shared" si="23"/>
        <v>-9209.372</v>
      </c>
      <c r="Q75" s="33">
        <f t="shared" si="24"/>
        <v>0</v>
      </c>
    </row>
    <row r="76" spans="1:17" ht="12.75">
      <c r="A76" s="1" t="s">
        <v>38</v>
      </c>
      <c r="B76" s="92">
        <v>12390</v>
      </c>
      <c r="C76" s="67">
        <v>12.39</v>
      </c>
      <c r="D76" s="121">
        <v>-127</v>
      </c>
      <c r="E76" s="121">
        <v>47</v>
      </c>
      <c r="F76" s="2">
        <f t="shared" si="29"/>
        <v>-80</v>
      </c>
      <c r="G76" s="69">
        <f t="shared" si="27"/>
        <v>12310</v>
      </c>
      <c r="H76" s="67">
        <v>12.31</v>
      </c>
      <c r="I76" s="135">
        <v>12350</v>
      </c>
      <c r="J76" s="132">
        <v>12.35</v>
      </c>
      <c r="K76" s="33">
        <f t="shared" si="21"/>
        <v>12350</v>
      </c>
      <c r="L76" s="85">
        <f t="shared" si="28"/>
        <v>12.35</v>
      </c>
      <c r="M76" s="76">
        <f t="shared" si="25"/>
        <v>0</v>
      </c>
      <c r="N76" s="76">
        <f t="shared" si="26"/>
        <v>0</v>
      </c>
      <c r="O76" s="102">
        <f t="shared" si="22"/>
        <v>12.39</v>
      </c>
      <c r="P76" s="33">
        <f t="shared" si="23"/>
        <v>-12337.69</v>
      </c>
      <c r="Q76" s="33">
        <f t="shared" si="24"/>
        <v>0</v>
      </c>
    </row>
    <row r="77" spans="1:17" ht="12.75">
      <c r="A77" s="1" t="s">
        <v>39</v>
      </c>
      <c r="B77" s="92">
        <v>10541</v>
      </c>
      <c r="C77" s="67">
        <v>10.541</v>
      </c>
      <c r="D77" s="121">
        <v>-61</v>
      </c>
      <c r="E77" s="121">
        <v>-49</v>
      </c>
      <c r="F77" s="2">
        <f t="shared" si="29"/>
        <v>-110</v>
      </c>
      <c r="G77" s="69">
        <f t="shared" si="27"/>
        <v>10431</v>
      </c>
      <c r="H77" s="67">
        <v>10.431</v>
      </c>
      <c r="I77" s="135">
        <v>10486</v>
      </c>
      <c r="J77" s="132">
        <v>10.486</v>
      </c>
      <c r="K77" s="33">
        <f t="shared" si="21"/>
        <v>10486</v>
      </c>
      <c r="L77" s="85">
        <f t="shared" si="28"/>
        <v>10.486</v>
      </c>
      <c r="M77" s="76">
        <f t="shared" si="25"/>
        <v>0</v>
      </c>
      <c r="N77" s="76">
        <f t="shared" si="26"/>
        <v>0</v>
      </c>
      <c r="O77" s="102">
        <f t="shared" si="22"/>
        <v>10.541</v>
      </c>
      <c r="P77" s="33">
        <f t="shared" si="23"/>
        <v>-10475.569</v>
      </c>
      <c r="Q77" s="33">
        <f t="shared" si="24"/>
        <v>0</v>
      </c>
    </row>
    <row r="78" spans="1:17" ht="12.75">
      <c r="A78" s="1" t="s">
        <v>40</v>
      </c>
      <c r="B78" s="92">
        <v>30535</v>
      </c>
      <c r="C78" s="67">
        <v>30.535</v>
      </c>
      <c r="D78" s="121">
        <v>-221</v>
      </c>
      <c r="E78" s="121">
        <v>-5</v>
      </c>
      <c r="F78" s="2">
        <f t="shared" si="29"/>
        <v>-226</v>
      </c>
      <c r="G78" s="69">
        <f t="shared" si="27"/>
        <v>30309</v>
      </c>
      <c r="H78" s="67">
        <v>30.309</v>
      </c>
      <c r="I78" s="135">
        <v>30422</v>
      </c>
      <c r="J78" s="132">
        <v>30.422</v>
      </c>
      <c r="K78" s="33">
        <f t="shared" si="21"/>
        <v>30422</v>
      </c>
      <c r="L78" s="85">
        <f t="shared" si="28"/>
        <v>30.422</v>
      </c>
      <c r="M78" s="76">
        <f t="shared" si="25"/>
        <v>0</v>
      </c>
      <c r="N78" s="76">
        <f t="shared" si="26"/>
        <v>0</v>
      </c>
      <c r="O78" s="102">
        <f t="shared" si="22"/>
        <v>30.535</v>
      </c>
      <c r="P78" s="33">
        <f t="shared" si="23"/>
        <v>-30391.691</v>
      </c>
      <c r="Q78" s="33">
        <f t="shared" si="24"/>
        <v>0</v>
      </c>
    </row>
    <row r="79" spans="1:17" ht="12.75">
      <c r="A79" s="1" t="s">
        <v>41</v>
      </c>
      <c r="B79" s="92">
        <v>41008</v>
      </c>
      <c r="C79" s="67">
        <v>41.008</v>
      </c>
      <c r="D79" s="91">
        <v>-215</v>
      </c>
      <c r="E79" s="91">
        <v>-197</v>
      </c>
      <c r="F79" s="2">
        <f t="shared" si="29"/>
        <v>-412</v>
      </c>
      <c r="G79" s="69">
        <f t="shared" si="27"/>
        <v>40596</v>
      </c>
      <c r="H79" s="67">
        <v>40.596</v>
      </c>
      <c r="I79" s="135">
        <v>40802</v>
      </c>
      <c r="J79" s="132">
        <v>40.802</v>
      </c>
      <c r="K79" s="33">
        <f t="shared" si="21"/>
        <v>40802</v>
      </c>
      <c r="L79" s="85">
        <f t="shared" si="28"/>
        <v>40.802</v>
      </c>
      <c r="M79" s="76">
        <f>B79+F79-G79</f>
        <v>0</v>
      </c>
      <c r="N79" s="76">
        <f t="shared" si="26"/>
        <v>0</v>
      </c>
      <c r="O79" s="102">
        <f t="shared" si="22"/>
        <v>41.008</v>
      </c>
      <c r="P79" s="33">
        <f t="shared" si="23"/>
        <v>-40761.404</v>
      </c>
      <c r="Q79" s="33">
        <f t="shared" si="24"/>
        <v>0</v>
      </c>
    </row>
    <row r="80" spans="1:17" ht="12.75">
      <c r="A80" s="1" t="s">
        <v>42</v>
      </c>
      <c r="B80" s="92">
        <v>14206</v>
      </c>
      <c r="C80" s="67">
        <v>14.206</v>
      </c>
      <c r="D80" s="91">
        <v>-125</v>
      </c>
      <c r="E80" s="91">
        <v>-114</v>
      </c>
      <c r="F80" s="2">
        <f t="shared" si="29"/>
        <v>-239</v>
      </c>
      <c r="G80" s="69">
        <f t="shared" si="27"/>
        <v>13967</v>
      </c>
      <c r="H80" s="67">
        <v>13.967</v>
      </c>
      <c r="I80" s="135">
        <v>14087</v>
      </c>
      <c r="J80" s="132">
        <v>14.087</v>
      </c>
      <c r="K80" s="33">
        <f t="shared" si="21"/>
        <v>14086.5</v>
      </c>
      <c r="L80" s="85">
        <f t="shared" si="28"/>
        <v>14.087</v>
      </c>
      <c r="M80" s="76">
        <f t="shared" si="25"/>
        <v>0</v>
      </c>
      <c r="N80" s="76">
        <f t="shared" si="26"/>
        <v>0</v>
      </c>
      <c r="O80" s="102">
        <f t="shared" si="22"/>
        <v>14.206</v>
      </c>
      <c r="P80" s="33">
        <f t="shared" si="23"/>
        <v>-14072.533</v>
      </c>
      <c r="Q80" s="33">
        <f t="shared" si="24"/>
        <v>0</v>
      </c>
    </row>
    <row r="81" spans="1:17" ht="12.75">
      <c r="A81" s="1" t="s">
        <v>43</v>
      </c>
      <c r="B81" s="92">
        <v>21056</v>
      </c>
      <c r="C81" s="67">
        <v>21.056</v>
      </c>
      <c r="D81" s="91">
        <v>-204</v>
      </c>
      <c r="E81" s="91">
        <v>-180</v>
      </c>
      <c r="F81" s="2">
        <f t="shared" si="29"/>
        <v>-384</v>
      </c>
      <c r="G81" s="69">
        <f t="shared" si="27"/>
        <v>20672</v>
      </c>
      <c r="H81" s="67">
        <v>20.672</v>
      </c>
      <c r="I81" s="135">
        <v>20864</v>
      </c>
      <c r="J81" s="132">
        <v>20.864</v>
      </c>
      <c r="K81" s="33">
        <f t="shared" si="21"/>
        <v>20864</v>
      </c>
      <c r="L81" s="85">
        <f t="shared" si="28"/>
        <v>20.864</v>
      </c>
      <c r="M81" s="76">
        <f t="shared" si="25"/>
        <v>0</v>
      </c>
      <c r="N81" s="76">
        <f t="shared" si="26"/>
        <v>0</v>
      </c>
      <c r="O81" s="102">
        <f t="shared" si="22"/>
        <v>21.056</v>
      </c>
      <c r="P81" s="33">
        <f t="shared" si="23"/>
        <v>-20843.328</v>
      </c>
      <c r="Q81" s="33">
        <f t="shared" si="24"/>
        <v>0</v>
      </c>
    </row>
    <row r="82" spans="1:17" ht="12.75">
      <c r="A82" s="1" t="s">
        <v>44</v>
      </c>
      <c r="B82" s="92">
        <v>16013</v>
      </c>
      <c r="C82" s="67">
        <v>16.013</v>
      </c>
      <c r="D82" s="91">
        <v>-122</v>
      </c>
      <c r="E82" s="91">
        <v>-103</v>
      </c>
      <c r="F82" s="2">
        <f t="shared" si="29"/>
        <v>-225</v>
      </c>
      <c r="G82" s="69">
        <f t="shared" si="27"/>
        <v>15788</v>
      </c>
      <c r="H82" s="67">
        <v>15.788</v>
      </c>
      <c r="I82" s="135">
        <v>15900</v>
      </c>
      <c r="J82" s="132">
        <v>15.9</v>
      </c>
      <c r="K82" s="33">
        <f t="shared" si="21"/>
        <v>15900.5</v>
      </c>
      <c r="L82" s="85">
        <f t="shared" si="28"/>
        <v>15.9</v>
      </c>
      <c r="M82" s="76">
        <f t="shared" si="25"/>
        <v>0</v>
      </c>
      <c r="N82" s="76">
        <f t="shared" si="26"/>
        <v>0</v>
      </c>
      <c r="O82" s="102">
        <f t="shared" si="22"/>
        <v>16.013</v>
      </c>
      <c r="P82" s="33">
        <f t="shared" si="23"/>
        <v>-15884.712</v>
      </c>
      <c r="Q82" s="33">
        <f t="shared" si="24"/>
        <v>0</v>
      </c>
    </row>
    <row r="83" spans="1:17" s="77" customFormat="1" ht="12.75">
      <c r="A83" s="117" t="s">
        <v>45</v>
      </c>
      <c r="B83" s="92">
        <v>56520</v>
      </c>
      <c r="C83" s="74">
        <v>56.52</v>
      </c>
      <c r="D83" s="94">
        <f>D84+D85</f>
        <v>-300</v>
      </c>
      <c r="E83" s="94">
        <f>E84+E85</f>
        <v>-96</v>
      </c>
      <c r="F83" s="94">
        <f>F84+F85</f>
        <v>-396</v>
      </c>
      <c r="G83" s="94">
        <f>G84+G85</f>
        <v>56124</v>
      </c>
      <c r="H83" s="74">
        <v>56.124</v>
      </c>
      <c r="I83" s="125">
        <v>56322</v>
      </c>
      <c r="J83" s="126">
        <v>56.322</v>
      </c>
      <c r="K83" s="95">
        <f t="shared" si="21"/>
        <v>56322</v>
      </c>
      <c r="L83" s="95">
        <f t="shared" si="28"/>
        <v>56.322</v>
      </c>
      <c r="M83" s="96">
        <f t="shared" si="25"/>
        <v>0</v>
      </c>
      <c r="N83" s="96">
        <f t="shared" si="26"/>
        <v>0</v>
      </c>
      <c r="O83" s="95">
        <f t="shared" si="22"/>
        <v>56.52</v>
      </c>
      <c r="P83" s="95">
        <f t="shared" si="23"/>
        <v>-56265.876</v>
      </c>
      <c r="Q83" s="95">
        <f t="shared" si="24"/>
        <v>0</v>
      </c>
    </row>
    <row r="84" spans="1:17" ht="12.75">
      <c r="A84" s="1" t="s">
        <v>3</v>
      </c>
      <c r="B84" s="92">
        <v>25103</v>
      </c>
      <c r="C84" s="18">
        <v>25.103</v>
      </c>
      <c r="D84" s="112">
        <v>-159</v>
      </c>
      <c r="E84" s="112">
        <v>68</v>
      </c>
      <c r="F84" s="2">
        <f>F87+F88+F89</f>
        <v>-91</v>
      </c>
      <c r="G84" s="69">
        <f>G87+G88+G89</f>
        <v>25012</v>
      </c>
      <c r="H84" s="18">
        <v>25.012</v>
      </c>
      <c r="I84" s="135">
        <v>25057</v>
      </c>
      <c r="J84" s="130">
        <v>25.057</v>
      </c>
      <c r="K84" s="33">
        <f t="shared" si="21"/>
        <v>25057.5</v>
      </c>
      <c r="L84" s="85">
        <f t="shared" si="28"/>
        <v>25.057</v>
      </c>
      <c r="M84" s="76">
        <f t="shared" si="25"/>
        <v>0</v>
      </c>
      <c r="N84" s="76">
        <f t="shared" si="26"/>
        <v>0</v>
      </c>
      <c r="O84" s="102">
        <f t="shared" si="22"/>
        <v>25.103</v>
      </c>
      <c r="P84" s="33">
        <f t="shared" si="23"/>
        <v>-25032.488</v>
      </c>
      <c r="Q84" s="33">
        <f t="shared" si="24"/>
        <v>0</v>
      </c>
    </row>
    <row r="85" spans="1:17" ht="12.75">
      <c r="A85" s="1" t="s">
        <v>65</v>
      </c>
      <c r="B85" s="92">
        <v>31417</v>
      </c>
      <c r="C85" s="67">
        <v>31.417</v>
      </c>
      <c r="D85" s="112">
        <v>-141</v>
      </c>
      <c r="E85" s="112">
        <v>-164</v>
      </c>
      <c r="F85" s="2">
        <f>D85+E85</f>
        <v>-305</v>
      </c>
      <c r="G85" s="69">
        <f>B85+D85+E85</f>
        <v>31112</v>
      </c>
      <c r="H85" s="67">
        <v>31.112</v>
      </c>
      <c r="I85" s="135">
        <v>31265</v>
      </c>
      <c r="J85" s="132">
        <v>31.265</v>
      </c>
      <c r="K85" s="33">
        <f t="shared" si="21"/>
        <v>31264.5</v>
      </c>
      <c r="L85" s="85">
        <f t="shared" si="28"/>
        <v>31.265</v>
      </c>
      <c r="M85" s="76">
        <f t="shared" si="25"/>
        <v>0</v>
      </c>
      <c r="N85" s="76">
        <f t="shared" si="26"/>
        <v>0</v>
      </c>
      <c r="O85" s="102">
        <f t="shared" si="22"/>
        <v>31.417</v>
      </c>
      <c r="P85" s="33">
        <f t="shared" si="23"/>
        <v>-31233.388</v>
      </c>
      <c r="Q85" s="33">
        <f t="shared" si="24"/>
        <v>0</v>
      </c>
    </row>
    <row r="86" spans="1:17" ht="12.75">
      <c r="A86" s="1" t="s">
        <v>15</v>
      </c>
      <c r="B86" s="111"/>
      <c r="C86" s="67"/>
      <c r="D86" s="1"/>
      <c r="E86" s="1"/>
      <c r="F86" s="2"/>
      <c r="G86" s="69"/>
      <c r="H86" s="67">
        <v>0</v>
      </c>
      <c r="I86" s="129">
        <v>0</v>
      </c>
      <c r="J86" s="132"/>
      <c r="K86" s="33">
        <f t="shared" si="21"/>
        <v>0</v>
      </c>
      <c r="L86" s="85"/>
      <c r="M86" s="76">
        <f t="shared" si="25"/>
        <v>0</v>
      </c>
      <c r="N86" s="76">
        <f t="shared" si="26"/>
        <v>0</v>
      </c>
      <c r="O86" s="102">
        <f t="shared" si="22"/>
        <v>0</v>
      </c>
      <c r="P86" s="33">
        <f t="shared" si="23"/>
        <v>0</v>
      </c>
      <c r="Q86" s="33">
        <f t="shared" si="24"/>
        <v>0</v>
      </c>
    </row>
    <row r="87" spans="1:17" ht="12.75">
      <c r="A87" s="1" t="s">
        <v>46</v>
      </c>
      <c r="B87" s="92">
        <v>7682</v>
      </c>
      <c r="C87" s="67">
        <v>7.682</v>
      </c>
      <c r="D87" s="112">
        <v>-42</v>
      </c>
      <c r="E87" s="112">
        <v>-55</v>
      </c>
      <c r="F87" s="2">
        <f>D87+E87</f>
        <v>-97</v>
      </c>
      <c r="G87" s="69">
        <f>B87+D87+E87</f>
        <v>7585</v>
      </c>
      <c r="H87" s="67">
        <v>7.585</v>
      </c>
      <c r="I87" s="140">
        <v>7633</v>
      </c>
      <c r="J87" s="132">
        <v>7.633</v>
      </c>
      <c r="K87" s="33">
        <f t="shared" si="21"/>
        <v>7633.5</v>
      </c>
      <c r="L87" s="85">
        <f aca="true" t="shared" si="30" ref="L87:L108">I87/1000</f>
        <v>7.633</v>
      </c>
      <c r="M87" s="76">
        <f t="shared" si="25"/>
        <v>0</v>
      </c>
      <c r="N87" s="76">
        <f t="shared" si="26"/>
        <v>0</v>
      </c>
      <c r="O87" s="102">
        <f t="shared" si="22"/>
        <v>7.682</v>
      </c>
      <c r="P87" s="33">
        <f t="shared" si="23"/>
        <v>-7625.915</v>
      </c>
      <c r="Q87" s="33">
        <f t="shared" si="24"/>
        <v>0</v>
      </c>
    </row>
    <row r="88" spans="1:17" ht="12.75">
      <c r="A88" s="1" t="s">
        <v>47</v>
      </c>
      <c r="B88" s="92">
        <v>7275</v>
      </c>
      <c r="C88" s="67">
        <v>7.275</v>
      </c>
      <c r="D88" s="112">
        <v>-55</v>
      </c>
      <c r="E88" s="112">
        <v>49</v>
      </c>
      <c r="F88" s="2">
        <f>D88+E88</f>
        <v>-6</v>
      </c>
      <c r="G88" s="69">
        <f>B88+D88+E88</f>
        <v>7269</v>
      </c>
      <c r="H88" s="67">
        <v>7.269</v>
      </c>
      <c r="I88" s="140">
        <v>7272</v>
      </c>
      <c r="J88" s="132">
        <v>7.272</v>
      </c>
      <c r="K88" s="33">
        <f t="shared" si="21"/>
        <v>7272</v>
      </c>
      <c r="L88" s="85">
        <f t="shared" si="30"/>
        <v>7.272</v>
      </c>
      <c r="M88" s="76">
        <f t="shared" si="25"/>
        <v>0</v>
      </c>
      <c r="N88" s="76">
        <f t="shared" si="26"/>
        <v>0</v>
      </c>
      <c r="O88" s="102">
        <f>B88/1000</f>
        <v>7.275</v>
      </c>
      <c r="P88" s="33">
        <f t="shared" si="23"/>
        <v>-7264.731</v>
      </c>
      <c r="Q88" s="33">
        <f t="shared" si="24"/>
        <v>0</v>
      </c>
    </row>
    <row r="89" spans="1:17" ht="12.75">
      <c r="A89" s="1" t="s">
        <v>48</v>
      </c>
      <c r="B89" s="92">
        <v>10146</v>
      </c>
      <c r="C89" s="67">
        <v>10.146</v>
      </c>
      <c r="D89" s="112">
        <v>-62</v>
      </c>
      <c r="E89" s="112">
        <v>74</v>
      </c>
      <c r="F89" s="2">
        <f>D89+E89</f>
        <v>12</v>
      </c>
      <c r="G89" s="69">
        <f>B89+D89+E89</f>
        <v>10158</v>
      </c>
      <c r="H89" s="67">
        <v>10.158</v>
      </c>
      <c r="I89" s="140">
        <v>10152</v>
      </c>
      <c r="J89" s="132">
        <v>10.152</v>
      </c>
      <c r="K89" s="33">
        <f t="shared" si="21"/>
        <v>10152</v>
      </c>
      <c r="L89" s="85">
        <f t="shared" si="30"/>
        <v>10.152</v>
      </c>
      <c r="M89" s="76">
        <f t="shared" si="25"/>
        <v>0</v>
      </c>
      <c r="N89" s="76">
        <f t="shared" si="26"/>
        <v>0</v>
      </c>
      <c r="O89" s="102">
        <f t="shared" si="22"/>
        <v>10.146</v>
      </c>
      <c r="P89" s="33">
        <f t="shared" si="23"/>
        <v>-10141.842</v>
      </c>
      <c r="Q89" s="33">
        <f t="shared" si="24"/>
        <v>0</v>
      </c>
    </row>
    <row r="90" spans="1:17" s="77" customFormat="1" ht="12.75">
      <c r="A90" s="117" t="s">
        <v>49</v>
      </c>
      <c r="B90" s="92">
        <v>32051</v>
      </c>
      <c r="C90" s="74">
        <v>32.051</v>
      </c>
      <c r="D90" s="94">
        <f>D91+D92</f>
        <v>-212</v>
      </c>
      <c r="E90" s="94">
        <f>E91+E92</f>
        <v>119</v>
      </c>
      <c r="F90" s="94">
        <f>F91+F92</f>
        <v>-93</v>
      </c>
      <c r="G90" s="94">
        <f>G91+G92</f>
        <v>31958</v>
      </c>
      <c r="H90" s="74">
        <v>31.958</v>
      </c>
      <c r="I90" s="125">
        <v>32004</v>
      </c>
      <c r="J90" s="126">
        <v>32.004</v>
      </c>
      <c r="K90" s="95">
        <f t="shared" si="21"/>
        <v>32004.5</v>
      </c>
      <c r="L90" s="95">
        <f t="shared" si="30"/>
        <v>32.004</v>
      </c>
      <c r="M90" s="96">
        <f t="shared" si="25"/>
        <v>0</v>
      </c>
      <c r="N90" s="96">
        <f t="shared" si="26"/>
        <v>0</v>
      </c>
      <c r="O90" s="95">
        <f t="shared" si="22"/>
        <v>32.051</v>
      </c>
      <c r="P90" s="95">
        <f t="shared" si="23"/>
        <v>-31972.542</v>
      </c>
      <c r="Q90" s="95">
        <f t="shared" si="24"/>
        <v>0</v>
      </c>
    </row>
    <row r="91" spans="1:17" ht="12.75">
      <c r="A91" s="1" t="s">
        <v>50</v>
      </c>
      <c r="B91" s="92">
        <v>17879</v>
      </c>
      <c r="C91" s="67">
        <v>17.879</v>
      </c>
      <c r="D91" s="112">
        <v>-117</v>
      </c>
      <c r="E91" s="112">
        <v>92</v>
      </c>
      <c r="F91" s="2">
        <f>D91+E91</f>
        <v>-25</v>
      </c>
      <c r="G91" s="69">
        <f>B91+D91+E91</f>
        <v>17854</v>
      </c>
      <c r="H91" s="67">
        <v>17.854</v>
      </c>
      <c r="I91" s="135">
        <v>17866</v>
      </c>
      <c r="J91" s="132">
        <v>17.866</v>
      </c>
      <c r="K91" s="33">
        <f t="shared" si="21"/>
        <v>17866.5</v>
      </c>
      <c r="L91" s="85">
        <f t="shared" si="30"/>
        <v>17.866</v>
      </c>
      <c r="M91" s="76">
        <f t="shared" si="25"/>
        <v>0</v>
      </c>
      <c r="N91" s="76">
        <f t="shared" si="26"/>
        <v>0</v>
      </c>
      <c r="O91" s="102">
        <f t="shared" si="22"/>
        <v>17.879</v>
      </c>
      <c r="P91" s="33">
        <f t="shared" si="23"/>
        <v>-17848.646</v>
      </c>
      <c r="Q91" s="33">
        <f t="shared" si="24"/>
        <v>0</v>
      </c>
    </row>
    <row r="92" spans="1:17" ht="12.75">
      <c r="A92" s="1" t="s">
        <v>65</v>
      </c>
      <c r="B92" s="92">
        <v>14172</v>
      </c>
      <c r="C92" s="67">
        <v>14.172</v>
      </c>
      <c r="D92" s="112">
        <v>-95</v>
      </c>
      <c r="E92" s="112">
        <v>27</v>
      </c>
      <c r="F92" s="2">
        <f>D92+E92</f>
        <v>-68</v>
      </c>
      <c r="G92" s="69">
        <f>B92+D92+E92</f>
        <v>14104</v>
      </c>
      <c r="H92" s="67">
        <v>14.104</v>
      </c>
      <c r="I92" s="135">
        <v>14138</v>
      </c>
      <c r="J92" s="132">
        <v>14.138</v>
      </c>
      <c r="K92" s="33">
        <f t="shared" si="21"/>
        <v>14138</v>
      </c>
      <c r="L92" s="85">
        <f t="shared" si="30"/>
        <v>14.138</v>
      </c>
      <c r="M92" s="76">
        <f t="shared" si="25"/>
        <v>0</v>
      </c>
      <c r="N92" s="76">
        <f t="shared" si="26"/>
        <v>0</v>
      </c>
      <c r="O92" s="102">
        <f t="shared" si="22"/>
        <v>14.172</v>
      </c>
      <c r="P92" s="33">
        <f t="shared" si="23"/>
        <v>-14123.896</v>
      </c>
      <c r="Q92" s="33">
        <f t="shared" si="24"/>
        <v>0</v>
      </c>
    </row>
    <row r="93" spans="1:17" ht="12.75">
      <c r="A93" s="1" t="s">
        <v>51</v>
      </c>
      <c r="B93" s="92">
        <v>14590</v>
      </c>
      <c r="C93" s="67">
        <v>14.59</v>
      </c>
      <c r="D93" s="91">
        <v>-147</v>
      </c>
      <c r="E93" s="91">
        <v>70</v>
      </c>
      <c r="F93" s="2">
        <f>D93+E93</f>
        <v>-77</v>
      </c>
      <c r="G93" s="69">
        <f>B93+D93+E93</f>
        <v>14513</v>
      </c>
      <c r="H93" s="67">
        <v>14.513</v>
      </c>
      <c r="I93" s="135">
        <v>14552</v>
      </c>
      <c r="J93" s="132">
        <v>14.552</v>
      </c>
      <c r="K93" s="33">
        <f t="shared" si="21"/>
        <v>14551.5</v>
      </c>
      <c r="L93" s="85">
        <f t="shared" si="30"/>
        <v>14.552</v>
      </c>
      <c r="M93" s="76">
        <f t="shared" si="25"/>
        <v>0</v>
      </c>
      <c r="N93" s="76">
        <f t="shared" si="26"/>
        <v>0</v>
      </c>
      <c r="O93" s="102">
        <f t="shared" si="22"/>
        <v>14.59</v>
      </c>
      <c r="P93" s="33">
        <f t="shared" si="23"/>
        <v>-14536.987</v>
      </c>
      <c r="Q93" s="33">
        <f t="shared" si="24"/>
        <v>0</v>
      </c>
    </row>
    <row r="94" spans="1:17" ht="12.75">
      <c r="A94" s="1" t="s">
        <v>52</v>
      </c>
      <c r="B94" s="92">
        <v>25962</v>
      </c>
      <c r="C94" s="67">
        <v>25.962</v>
      </c>
      <c r="D94" s="91">
        <v>-262</v>
      </c>
      <c r="E94" s="91">
        <v>-65</v>
      </c>
      <c r="F94" s="2">
        <f>D94+E94</f>
        <v>-327</v>
      </c>
      <c r="G94" s="69">
        <f>B94+D94+E94</f>
        <v>25635</v>
      </c>
      <c r="H94" s="67">
        <v>25.635</v>
      </c>
      <c r="I94" s="135">
        <v>25798</v>
      </c>
      <c r="J94" s="132">
        <v>25.798</v>
      </c>
      <c r="K94" s="33">
        <f t="shared" si="21"/>
        <v>25798.5</v>
      </c>
      <c r="L94" s="85">
        <f t="shared" si="30"/>
        <v>25.798</v>
      </c>
      <c r="M94" s="76">
        <f t="shared" si="25"/>
        <v>0</v>
      </c>
      <c r="N94" s="76">
        <f t="shared" si="26"/>
        <v>0</v>
      </c>
      <c r="O94" s="102">
        <f t="shared" si="22"/>
        <v>25.962</v>
      </c>
      <c r="P94" s="33">
        <f t="shared" si="23"/>
        <v>-25772.865</v>
      </c>
      <c r="Q94" s="33">
        <f t="shared" si="24"/>
        <v>0</v>
      </c>
    </row>
    <row r="95" spans="1:17" ht="12.75">
      <c r="A95" s="1" t="s">
        <v>53</v>
      </c>
      <c r="B95" s="92">
        <v>21741</v>
      </c>
      <c r="C95" s="67">
        <v>21.741</v>
      </c>
      <c r="D95" s="91">
        <v>-164</v>
      </c>
      <c r="E95" s="91">
        <v>13</v>
      </c>
      <c r="F95" s="2">
        <f>D95+E95</f>
        <v>-151</v>
      </c>
      <c r="G95" s="69">
        <f>B95+D95+E95</f>
        <v>21590</v>
      </c>
      <c r="H95" s="67">
        <v>21.59</v>
      </c>
      <c r="I95" s="135">
        <v>21666</v>
      </c>
      <c r="J95" s="132">
        <v>21.666</v>
      </c>
      <c r="K95" s="33">
        <f t="shared" si="21"/>
        <v>21665.5</v>
      </c>
      <c r="L95" s="85">
        <f t="shared" si="30"/>
        <v>21.666</v>
      </c>
      <c r="M95" s="76">
        <f t="shared" si="25"/>
        <v>0</v>
      </c>
      <c r="N95" s="76">
        <f t="shared" si="26"/>
        <v>0</v>
      </c>
      <c r="O95" s="102">
        <f t="shared" si="22"/>
        <v>21.741</v>
      </c>
      <c r="P95" s="33">
        <f t="shared" si="23"/>
        <v>-21643.91</v>
      </c>
      <c r="Q95" s="33">
        <f t="shared" si="24"/>
        <v>0</v>
      </c>
    </row>
    <row r="96" spans="1:17" s="77" customFormat="1" ht="12.75">
      <c r="A96" s="117" t="s">
        <v>54</v>
      </c>
      <c r="B96" s="92">
        <v>44027</v>
      </c>
      <c r="C96" s="74">
        <v>44.027</v>
      </c>
      <c r="D96" s="94">
        <f>D97+D98</f>
        <v>-299</v>
      </c>
      <c r="E96" s="94">
        <f>E97+E98</f>
        <v>-128</v>
      </c>
      <c r="F96" s="94">
        <f>F97+F98</f>
        <v>-427</v>
      </c>
      <c r="G96" s="94">
        <f>G97+G98</f>
        <v>43600</v>
      </c>
      <c r="H96" s="74">
        <v>43.6</v>
      </c>
      <c r="I96" s="125">
        <f>I97+I98</f>
        <v>43814</v>
      </c>
      <c r="J96" s="126">
        <v>43.814</v>
      </c>
      <c r="K96" s="95">
        <f t="shared" si="21"/>
        <v>43813.5</v>
      </c>
      <c r="L96" s="95">
        <f t="shared" si="30"/>
        <v>43.814</v>
      </c>
      <c r="M96" s="96">
        <f t="shared" si="25"/>
        <v>0</v>
      </c>
      <c r="N96" s="96">
        <f t="shared" si="26"/>
        <v>0</v>
      </c>
      <c r="O96" s="95">
        <f t="shared" si="22"/>
        <v>44.027</v>
      </c>
      <c r="P96" s="95">
        <f t="shared" si="23"/>
        <v>-43769.9</v>
      </c>
      <c r="Q96" s="95">
        <f t="shared" si="24"/>
        <v>0</v>
      </c>
    </row>
    <row r="97" spans="1:17" ht="12.75">
      <c r="A97" s="1" t="s">
        <v>55</v>
      </c>
      <c r="B97" s="92">
        <v>13176</v>
      </c>
      <c r="C97" s="67">
        <v>13.176</v>
      </c>
      <c r="D97" s="112">
        <v>-51</v>
      </c>
      <c r="E97" s="112">
        <v>-42</v>
      </c>
      <c r="F97" s="2">
        <f>D97+E97</f>
        <v>-93</v>
      </c>
      <c r="G97" s="69">
        <f>B97+D97+E97</f>
        <v>13083</v>
      </c>
      <c r="H97" s="67">
        <v>13.083</v>
      </c>
      <c r="I97" s="135">
        <v>13130</v>
      </c>
      <c r="J97" s="132">
        <v>13.13</v>
      </c>
      <c r="K97" s="33">
        <f t="shared" si="21"/>
        <v>13129.5</v>
      </c>
      <c r="L97" s="85">
        <f t="shared" si="30"/>
        <v>13.13</v>
      </c>
      <c r="M97" s="76">
        <f t="shared" si="25"/>
        <v>0</v>
      </c>
      <c r="N97" s="76">
        <f t="shared" si="26"/>
        <v>0</v>
      </c>
      <c r="O97" s="102">
        <f t="shared" si="22"/>
        <v>13.176</v>
      </c>
      <c r="P97" s="33">
        <f t="shared" si="23"/>
        <v>-13116.417</v>
      </c>
      <c r="Q97" s="33">
        <f t="shared" si="24"/>
        <v>0</v>
      </c>
    </row>
    <row r="98" spans="1:17" ht="12.75">
      <c r="A98" s="1" t="s">
        <v>65</v>
      </c>
      <c r="B98" s="92">
        <v>30851</v>
      </c>
      <c r="C98" s="67">
        <v>30.851</v>
      </c>
      <c r="D98" s="112">
        <v>-248</v>
      </c>
      <c r="E98" s="112">
        <v>-86</v>
      </c>
      <c r="F98" s="2">
        <f>D98+E98</f>
        <v>-334</v>
      </c>
      <c r="G98" s="69">
        <f>B98+D98+E98</f>
        <v>30517</v>
      </c>
      <c r="H98" s="67">
        <v>30.517</v>
      </c>
      <c r="I98" s="135">
        <v>30684</v>
      </c>
      <c r="J98" s="132">
        <v>30.684</v>
      </c>
      <c r="K98" s="33">
        <f t="shared" si="21"/>
        <v>30684</v>
      </c>
      <c r="L98" s="85">
        <f t="shared" si="30"/>
        <v>30.684</v>
      </c>
      <c r="M98" s="76">
        <f t="shared" si="25"/>
        <v>0</v>
      </c>
      <c r="N98" s="76">
        <f t="shared" si="26"/>
        <v>0</v>
      </c>
      <c r="O98" s="102">
        <f t="shared" si="22"/>
        <v>30.851</v>
      </c>
      <c r="P98" s="33">
        <f t="shared" si="23"/>
        <v>-30653.483</v>
      </c>
      <c r="Q98" s="33">
        <f t="shared" si="24"/>
        <v>0</v>
      </c>
    </row>
    <row r="99" spans="1:17" ht="12.75">
      <c r="A99" s="1" t="s">
        <v>56</v>
      </c>
      <c r="B99" s="92">
        <v>84781</v>
      </c>
      <c r="C99" s="67">
        <v>84.781</v>
      </c>
      <c r="D99" s="91">
        <v>-357</v>
      </c>
      <c r="E99" s="91">
        <v>3738</v>
      </c>
      <c r="F99" s="2">
        <f>D99+E99</f>
        <v>3381</v>
      </c>
      <c r="G99" s="69">
        <f>B99+D99+E99</f>
        <v>88162</v>
      </c>
      <c r="H99" s="67">
        <v>88.162</v>
      </c>
      <c r="I99" s="135">
        <v>86472</v>
      </c>
      <c r="J99" s="132">
        <v>86.472</v>
      </c>
      <c r="K99" s="33">
        <f t="shared" si="21"/>
        <v>86471.5</v>
      </c>
      <c r="L99" s="85">
        <f t="shared" si="30"/>
        <v>86.472</v>
      </c>
      <c r="M99" s="76">
        <f t="shared" si="25"/>
        <v>0</v>
      </c>
      <c r="N99" s="76">
        <f t="shared" si="26"/>
        <v>0</v>
      </c>
      <c r="O99" s="102">
        <f t="shared" si="22"/>
        <v>84.781</v>
      </c>
      <c r="P99" s="33">
        <f t="shared" si="23"/>
        <v>-86383.338</v>
      </c>
      <c r="Q99" s="33">
        <f t="shared" si="24"/>
        <v>0</v>
      </c>
    </row>
    <row r="100" spans="1:17" s="77" customFormat="1" ht="12.75">
      <c r="A100" s="117" t="s">
        <v>57</v>
      </c>
      <c r="B100" s="92">
        <v>23643</v>
      </c>
      <c r="C100" s="74">
        <v>23.643</v>
      </c>
      <c r="D100" s="94">
        <f>D101+D102</f>
        <v>-260</v>
      </c>
      <c r="E100" s="94">
        <f>E101+E102</f>
        <v>-88</v>
      </c>
      <c r="F100" s="94">
        <f>F101+F102</f>
        <v>-348</v>
      </c>
      <c r="G100" s="94">
        <f>G101+G102</f>
        <v>23295</v>
      </c>
      <c r="H100" s="74">
        <v>23.295</v>
      </c>
      <c r="I100" s="125">
        <v>23469</v>
      </c>
      <c r="J100" s="126">
        <v>23.469</v>
      </c>
      <c r="K100" s="95">
        <f t="shared" si="21"/>
        <v>23469</v>
      </c>
      <c r="L100" s="95">
        <f t="shared" si="30"/>
        <v>23.469</v>
      </c>
      <c r="M100" s="96">
        <f t="shared" si="25"/>
        <v>0</v>
      </c>
      <c r="N100" s="96">
        <f t="shared" si="26"/>
        <v>0</v>
      </c>
      <c r="O100" s="95">
        <f t="shared" si="22"/>
        <v>23.643</v>
      </c>
      <c r="P100" s="95">
        <f t="shared" si="23"/>
        <v>-23445.705</v>
      </c>
      <c r="Q100" s="95">
        <f t="shared" si="24"/>
        <v>0</v>
      </c>
    </row>
    <row r="101" spans="1:17" ht="12.75">
      <c r="A101" s="1" t="s">
        <v>3</v>
      </c>
      <c r="B101" s="92">
        <v>5143</v>
      </c>
      <c r="C101" s="2">
        <v>5.143</v>
      </c>
      <c r="D101" s="112">
        <v>-78</v>
      </c>
      <c r="E101" s="112">
        <v>-46</v>
      </c>
      <c r="F101" s="2">
        <f>F103+F104</f>
        <v>-124</v>
      </c>
      <c r="G101" s="69">
        <f>G103+G104</f>
        <v>5019</v>
      </c>
      <c r="H101" s="18">
        <v>5.019</v>
      </c>
      <c r="I101" s="135">
        <v>5081</v>
      </c>
      <c r="J101" s="130">
        <v>5.081</v>
      </c>
      <c r="K101" s="33">
        <f t="shared" si="21"/>
        <v>5081</v>
      </c>
      <c r="L101" s="85">
        <f t="shared" si="30"/>
        <v>5.081</v>
      </c>
      <c r="M101" s="76">
        <f t="shared" si="25"/>
        <v>0</v>
      </c>
      <c r="N101" s="76">
        <f t="shared" si="26"/>
        <v>0</v>
      </c>
      <c r="O101" s="102">
        <f t="shared" si="22"/>
        <v>5.143</v>
      </c>
      <c r="P101" s="33">
        <f t="shared" si="23"/>
        <v>-5075.981</v>
      </c>
      <c r="Q101" s="33">
        <f t="shared" si="24"/>
        <v>0</v>
      </c>
    </row>
    <row r="102" spans="1:17" ht="12.75">
      <c r="A102" s="1" t="s">
        <v>65</v>
      </c>
      <c r="B102" s="92">
        <v>18500</v>
      </c>
      <c r="C102" s="67">
        <v>18.5</v>
      </c>
      <c r="D102" s="112">
        <v>-182</v>
      </c>
      <c r="E102" s="112">
        <v>-42</v>
      </c>
      <c r="F102" s="2">
        <f>D102+E102</f>
        <v>-224</v>
      </c>
      <c r="G102" s="69">
        <f aca="true" t="shared" si="31" ref="G102:G108">B102+D102+E102</f>
        <v>18276</v>
      </c>
      <c r="H102" s="67">
        <v>18.276</v>
      </c>
      <c r="I102" s="135">
        <v>18388</v>
      </c>
      <c r="J102" s="132">
        <v>18.388</v>
      </c>
      <c r="K102" s="33">
        <f t="shared" si="21"/>
        <v>18388</v>
      </c>
      <c r="L102" s="85">
        <f t="shared" si="30"/>
        <v>18.388</v>
      </c>
      <c r="M102" s="76">
        <f t="shared" si="25"/>
        <v>0</v>
      </c>
      <c r="N102" s="76">
        <f t="shared" si="26"/>
        <v>0</v>
      </c>
      <c r="O102" s="102">
        <f t="shared" si="22"/>
        <v>18.5</v>
      </c>
      <c r="P102" s="33">
        <f t="shared" si="23"/>
        <v>-18369.724</v>
      </c>
      <c r="Q102" s="33">
        <f t="shared" si="24"/>
        <v>0</v>
      </c>
    </row>
    <row r="103" spans="1:17" ht="12.75">
      <c r="A103" s="1" t="s">
        <v>58</v>
      </c>
      <c r="B103" s="92">
        <v>2533</v>
      </c>
      <c r="C103" s="67">
        <v>2.533</v>
      </c>
      <c r="D103" s="112">
        <v>-36</v>
      </c>
      <c r="E103" s="112">
        <v>-10</v>
      </c>
      <c r="F103" s="2">
        <f aca="true" t="shared" si="32" ref="F103:F108">D103+E103</f>
        <v>-46</v>
      </c>
      <c r="G103" s="69">
        <f t="shared" si="31"/>
        <v>2487</v>
      </c>
      <c r="H103" s="67">
        <v>2.487</v>
      </c>
      <c r="I103" s="140">
        <v>2510</v>
      </c>
      <c r="J103" s="132">
        <v>2.51</v>
      </c>
      <c r="K103" s="33">
        <f t="shared" si="21"/>
        <v>2510</v>
      </c>
      <c r="L103" s="85">
        <f t="shared" si="30"/>
        <v>2.51</v>
      </c>
      <c r="M103" s="76">
        <f t="shared" si="25"/>
        <v>0</v>
      </c>
      <c r="N103" s="76">
        <f t="shared" si="26"/>
        <v>0</v>
      </c>
      <c r="O103" s="102">
        <f t="shared" si="22"/>
        <v>2.533</v>
      </c>
      <c r="P103" s="33">
        <f t="shared" si="23"/>
        <v>-2507.513</v>
      </c>
      <c r="Q103" s="33">
        <f t="shared" si="24"/>
        <v>0</v>
      </c>
    </row>
    <row r="104" spans="1:17" ht="12.75">
      <c r="A104" s="1" t="s">
        <v>59</v>
      </c>
      <c r="B104" s="92">
        <v>2610</v>
      </c>
      <c r="C104" s="67">
        <v>2.61</v>
      </c>
      <c r="D104" s="112">
        <v>-42</v>
      </c>
      <c r="E104" s="112">
        <v>-36</v>
      </c>
      <c r="F104" s="2">
        <f t="shared" si="32"/>
        <v>-78</v>
      </c>
      <c r="G104" s="69">
        <f t="shared" si="31"/>
        <v>2532</v>
      </c>
      <c r="H104" s="67">
        <v>2.532</v>
      </c>
      <c r="I104" s="140">
        <v>2571</v>
      </c>
      <c r="J104" s="132">
        <v>2.571</v>
      </c>
      <c r="K104" s="33">
        <f t="shared" si="21"/>
        <v>2571</v>
      </c>
      <c r="L104" s="85">
        <f t="shared" si="30"/>
        <v>2.571</v>
      </c>
      <c r="M104" s="76">
        <f t="shared" si="25"/>
        <v>0</v>
      </c>
      <c r="N104" s="76">
        <f t="shared" si="26"/>
        <v>0</v>
      </c>
      <c r="O104" s="102">
        <f t="shared" si="22"/>
        <v>2.61</v>
      </c>
      <c r="P104" s="33">
        <f t="shared" si="23"/>
        <v>-2568.468</v>
      </c>
      <c r="Q104" s="33">
        <f t="shared" si="24"/>
        <v>0</v>
      </c>
    </row>
    <row r="105" spans="1:17" ht="12.75">
      <c r="A105" s="1" t="s">
        <v>60</v>
      </c>
      <c r="B105" s="92">
        <v>15910</v>
      </c>
      <c r="C105" s="67">
        <v>15.91</v>
      </c>
      <c r="D105" s="91">
        <v>-105</v>
      </c>
      <c r="E105" s="91">
        <v>-16</v>
      </c>
      <c r="F105" s="2">
        <f t="shared" si="32"/>
        <v>-121</v>
      </c>
      <c r="G105" s="69">
        <f t="shared" si="31"/>
        <v>15789</v>
      </c>
      <c r="H105" s="67">
        <v>15.789</v>
      </c>
      <c r="I105" s="135">
        <v>15849</v>
      </c>
      <c r="J105" s="132">
        <v>15.849</v>
      </c>
      <c r="K105" s="33">
        <f t="shared" si="21"/>
        <v>15849.5</v>
      </c>
      <c r="L105" s="85">
        <f t="shared" si="30"/>
        <v>15.849</v>
      </c>
      <c r="M105" s="76">
        <f t="shared" si="25"/>
        <v>0</v>
      </c>
      <c r="N105" s="76">
        <f t="shared" si="26"/>
        <v>0</v>
      </c>
      <c r="O105" s="102">
        <f t="shared" si="22"/>
        <v>15.91</v>
      </c>
      <c r="P105" s="33">
        <f t="shared" si="23"/>
        <v>-15833.711</v>
      </c>
      <c r="Q105" s="33">
        <f t="shared" si="24"/>
        <v>0</v>
      </c>
    </row>
    <row r="106" spans="1:17" ht="12.75">
      <c r="A106" s="1" t="s">
        <v>61</v>
      </c>
      <c r="B106" s="92">
        <v>14672</v>
      </c>
      <c r="C106" s="67">
        <v>14.672</v>
      </c>
      <c r="D106" s="91">
        <v>-159</v>
      </c>
      <c r="E106" s="91">
        <v>-62</v>
      </c>
      <c r="F106" s="2">
        <f t="shared" si="32"/>
        <v>-221</v>
      </c>
      <c r="G106" s="69">
        <f t="shared" si="31"/>
        <v>14451</v>
      </c>
      <c r="H106" s="67">
        <v>14.451</v>
      </c>
      <c r="I106" s="135">
        <v>14561</v>
      </c>
      <c r="J106" s="132">
        <v>14.561</v>
      </c>
      <c r="K106" s="33">
        <f t="shared" si="21"/>
        <v>14561.5</v>
      </c>
      <c r="L106" s="85">
        <f t="shared" si="30"/>
        <v>14.561</v>
      </c>
      <c r="M106" s="76">
        <f t="shared" si="25"/>
        <v>0</v>
      </c>
      <c r="N106" s="76">
        <f t="shared" si="26"/>
        <v>0</v>
      </c>
      <c r="O106" s="102">
        <f t="shared" si="22"/>
        <v>14.672</v>
      </c>
      <c r="P106" s="33">
        <f t="shared" si="23"/>
        <v>-14547.049</v>
      </c>
      <c r="Q106" s="33">
        <f t="shared" si="24"/>
        <v>0</v>
      </c>
    </row>
    <row r="107" spans="1:17" ht="12.75">
      <c r="A107" s="1" t="s">
        <v>62</v>
      </c>
      <c r="B107" s="92">
        <v>12745</v>
      </c>
      <c r="C107" s="67">
        <v>12.745</v>
      </c>
      <c r="D107" s="91">
        <v>-155</v>
      </c>
      <c r="E107" s="91">
        <v>-25</v>
      </c>
      <c r="F107" s="2">
        <f t="shared" si="32"/>
        <v>-180</v>
      </c>
      <c r="G107" s="69">
        <f t="shared" si="31"/>
        <v>12565</v>
      </c>
      <c r="H107" s="67">
        <v>12.565</v>
      </c>
      <c r="I107" s="135">
        <v>12655</v>
      </c>
      <c r="J107" s="132">
        <v>12.655</v>
      </c>
      <c r="K107" s="33">
        <f t="shared" si="21"/>
        <v>12655</v>
      </c>
      <c r="L107" s="85">
        <f t="shared" si="30"/>
        <v>12.655</v>
      </c>
      <c r="M107" s="76">
        <f t="shared" si="25"/>
        <v>0</v>
      </c>
      <c r="N107" s="76">
        <f t="shared" si="26"/>
        <v>0</v>
      </c>
      <c r="O107" s="102">
        <f t="shared" si="22"/>
        <v>12.745</v>
      </c>
      <c r="P107" s="33">
        <f t="shared" si="23"/>
        <v>-12642.435</v>
      </c>
      <c r="Q107" s="33">
        <f t="shared" si="24"/>
        <v>0</v>
      </c>
    </row>
    <row r="108" spans="1:17" ht="12.75">
      <c r="A108" s="1" t="s">
        <v>63</v>
      </c>
      <c r="B108" s="92">
        <v>19443</v>
      </c>
      <c r="C108" s="67">
        <v>19.443</v>
      </c>
      <c r="D108" s="91">
        <v>-203</v>
      </c>
      <c r="E108" s="91">
        <v>32</v>
      </c>
      <c r="F108" s="2">
        <f t="shared" si="32"/>
        <v>-171</v>
      </c>
      <c r="G108" s="69">
        <f t="shared" si="31"/>
        <v>19272</v>
      </c>
      <c r="H108" s="67">
        <v>19.272</v>
      </c>
      <c r="I108" s="135">
        <v>19357</v>
      </c>
      <c r="J108" s="132">
        <v>19.357</v>
      </c>
      <c r="K108" s="33">
        <f t="shared" si="21"/>
        <v>19357.5</v>
      </c>
      <c r="L108" s="85">
        <f t="shared" si="30"/>
        <v>19.357</v>
      </c>
      <c r="M108" s="76">
        <f t="shared" si="25"/>
        <v>0</v>
      </c>
      <c r="N108" s="76">
        <f t="shared" si="26"/>
        <v>0</v>
      </c>
      <c r="O108" s="102">
        <f t="shared" si="22"/>
        <v>19.443</v>
      </c>
      <c r="P108" s="33">
        <f t="shared" si="23"/>
        <v>-19338.228</v>
      </c>
      <c r="Q108" s="33">
        <f t="shared" si="24"/>
        <v>0</v>
      </c>
    </row>
    <row r="109" ht="6" customHeight="1"/>
    <row r="110" ht="12.75">
      <c r="A110" s="82" t="s">
        <v>87</v>
      </c>
    </row>
    <row r="111" spans="1:10" ht="16.5" customHeight="1">
      <c r="A111" s="167"/>
      <c r="B111" s="167"/>
      <c r="C111" s="167"/>
      <c r="D111" s="167"/>
      <c r="E111" s="167"/>
      <c r="F111" s="167"/>
      <c r="G111" s="167"/>
      <c r="H111" s="167"/>
      <c r="I111" s="167"/>
      <c r="J111" s="167"/>
    </row>
  </sheetData>
  <sheetProtection/>
  <mergeCells count="8">
    <mergeCell ref="A111:J111"/>
    <mergeCell ref="A1:J1"/>
    <mergeCell ref="A2:A3"/>
    <mergeCell ref="B2:C2"/>
    <mergeCell ref="D2:E2"/>
    <mergeCell ref="F2:F3"/>
    <mergeCell ref="G2:H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Samarastat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kompanetsm</dc:creator>
  <cp:keywords/>
  <dc:description/>
  <cp:lastModifiedBy>Котенкова Марина Владимировна</cp:lastModifiedBy>
  <cp:lastPrinted>2024-03-22T06:34:07Z</cp:lastPrinted>
  <dcterms:created xsi:type="dcterms:W3CDTF">2012-01-24T13:16:19Z</dcterms:created>
  <dcterms:modified xsi:type="dcterms:W3CDTF">2024-04-03T08:24:35Z</dcterms:modified>
  <cp:category/>
  <cp:version/>
  <cp:contentType/>
  <cp:contentStatus/>
</cp:coreProperties>
</file>